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박명준\Downloads\"/>
    </mc:Choice>
  </mc:AlternateContent>
  <xr:revisionPtr revIDLastSave="0" documentId="13_ncr:1_{4B713035-8312-49DA-AA79-C21D4801B95F}" xr6:coauthVersionLast="46" xr6:coauthVersionMax="46" xr10:uidLastSave="{00000000-0000-0000-0000-000000000000}"/>
  <bookViews>
    <workbookView xWindow="-120" yWindow="-120" windowWidth="29040" windowHeight="15840" activeTab="5" xr2:uid="{00000000-000D-0000-FFFF-FFFF00000000}"/>
  </bookViews>
  <sheets>
    <sheet name="사용 가이드" sheetId="1" r:id="rId1"/>
    <sheet name="후기 점수 시뮬레이터" sheetId="2" r:id="rId2"/>
    <sheet name="체크인 전 점검" sheetId="3" r:id="rId3"/>
    <sheet name="메시지 템플릿" sheetId="4" r:id="rId4"/>
    <sheet name="후기 방어 체크리스트" sheetId="5" r:id="rId5"/>
    <sheet name="부정후기 리커버리" sheetId="6" r:id="rId6"/>
    <sheet name="공개 답글 템플릿" sheetId="7" r:id="rId7"/>
    <sheet name="후기 키워드 기록" sheetId="8" r:id="rId8"/>
    <sheet name="반복 불만 개선 로그" sheetId="9" r:id="rId9"/>
    <sheet name="최종 요약" sheetId="10" r:id="rId10"/>
  </sheets>
  <calcPr calcId="191029"/>
</workbook>
</file>

<file path=xl/calcChain.xml><?xml version="1.0" encoding="utf-8"?>
<calcChain xmlns="http://schemas.openxmlformats.org/spreadsheetml/2006/main">
  <c r="F23" i="9" l="1"/>
  <c r="H23" i="9" s="1"/>
  <c r="E8" i="10" s="1"/>
  <c r="D23" i="9"/>
  <c r="D8" i="10" s="1"/>
  <c r="B23" i="9"/>
  <c r="B8" i="10" s="1"/>
  <c r="H28" i="8"/>
  <c r="J28" i="8" s="1"/>
  <c r="E7" i="10" s="1"/>
  <c r="F28" i="8"/>
  <c r="C7" i="10" s="1"/>
  <c r="B28" i="8"/>
  <c r="B7" i="10" s="1"/>
  <c r="F20" i="5"/>
  <c r="B6" i="10" s="1"/>
  <c r="D20" i="5"/>
  <c r="H20" i="5" s="1"/>
  <c r="E6" i="10" s="1"/>
  <c r="B20" i="5"/>
  <c r="C6" i="10" s="1"/>
  <c r="B31" i="3"/>
  <c r="B30" i="3"/>
  <c r="B29" i="3"/>
  <c r="F28" i="3"/>
  <c r="H28" i="3" s="1"/>
  <c r="E5" i="10" s="1"/>
  <c r="D28" i="3"/>
  <c r="C5" i="10" s="1"/>
  <c r="B28" i="3"/>
  <c r="B5" i="10" s="1"/>
  <c r="B12" i="2"/>
  <c r="I9" i="2" s="1"/>
  <c r="I10" i="2" s="1"/>
  <c r="C10" i="2"/>
  <c r="C9" i="2"/>
  <c r="I8" i="2"/>
  <c r="C8" i="2"/>
  <c r="C7" i="2"/>
  <c r="I6" i="2"/>
  <c r="C6" i="2"/>
  <c r="D28" i="8" l="1"/>
  <c r="D5" i="10"/>
  <c r="D7" i="10"/>
  <c r="I7" i="2"/>
  <c r="B13" i="2"/>
  <c r="B15" i="2"/>
  <c r="C8" i="10"/>
  <c r="D6" i="10"/>
</calcChain>
</file>

<file path=xl/sharedStrings.xml><?xml version="1.0" encoding="utf-8"?>
<sst xmlns="http://schemas.openxmlformats.org/spreadsheetml/2006/main" count="617" uniqueCount="395">
  <si>
    <t>6강 후기 방어 운영 체크리스트</t>
  </si>
  <si>
    <t>좋은 후기는 부탁해서 받는 것이 아니라, 불만이 후기로 터지기 전에 운영 단계에서 막는 시스템입니다.</t>
  </si>
  <si>
    <t>색상 안내</t>
  </si>
  <si>
    <t>노란색 셀</t>
  </si>
  <si>
    <t>직접 입력/수정하는 칸입니다.</t>
  </si>
  <si>
    <t>회색 셀</t>
  </si>
  <si>
    <t>자동 계산 또는 참고 영역입니다. 되도록 수정하지 마세요.</t>
  </si>
  <si>
    <t>흰색/파란색 헤더</t>
  </si>
  <si>
    <t>강의에서 제공하는 기준, 템플릿, 체크 항목입니다.</t>
  </si>
  <si>
    <t>사용 순서</t>
  </si>
  <si>
    <t>1</t>
  </si>
  <si>
    <t>후기 점수 시뮬레이터</t>
  </si>
  <si>
    <t>초반 4점/3점 후기의 영향을 숫자로 확인합니다.</t>
  </si>
  <si>
    <t>오픈 전/초반 운영</t>
  </si>
  <si>
    <t>운영 원칙</t>
  </si>
  <si>
    <t>설명</t>
  </si>
  <si>
    <t>2</t>
  </si>
  <si>
    <t>체크인 전 점검</t>
  </si>
  <si>
    <t>후기 리스크가 가장 큰 청결·체크인·냄새·소음·안전 항목을 점검합니다.</t>
  </si>
  <si>
    <t>체크인 전</t>
  </si>
  <si>
    <t>불만은 후기로 가기 전에 메시지로 오게 만든다</t>
  </si>
  <si>
    <t>첫날 밤 메시지와 숙박 중 확인 메시지로 조기 발견합니다.</t>
  </si>
  <si>
    <t>3</t>
  </si>
  <si>
    <t>메시지 템플릿</t>
  </si>
  <si>
    <t>불만이 후기로 가기 전 메시지로 오게 만드는 흐름을 만듭니다.</t>
  </si>
  <si>
    <t>예약 직후~체크아웃</t>
  </si>
  <si>
    <t>좋은 후기는 체크아웃 후가 아니라 체크인 전부터 만든다</t>
  </si>
  <si>
    <t>청결, 냄새, 체크인, 침구, 소음은 사후 대응보다 사전 방어가 중요합니다.</t>
  </si>
  <si>
    <t>4</t>
  </si>
  <si>
    <t>후기 방어 체크리스트</t>
  </si>
  <si>
    <t>체크인 전·숙박 중·체크아웃 후 운영 루틴을 관리합니다.</t>
  </si>
  <si>
    <t>상시 운영</t>
  </si>
  <si>
    <t>공개 답글은 게스트를 이기는 글이 아니다</t>
  </si>
  <si>
    <t>다음 예약자가 읽고 안심하도록 개선 의지와 사실을 짧게 씁니다.</t>
  </si>
  <si>
    <t>5</t>
  </si>
  <si>
    <t>부정후기 리커버리</t>
  </si>
  <si>
    <t>문제가 생겼을 때 사과·해결·확인·재발방지를 기록합니다.</t>
  </si>
  <si>
    <t>이슈 발생 시</t>
  </si>
  <si>
    <t>반복 불만은 운영 자산이다</t>
  </si>
  <si>
    <t>한 번의 불만을 재발 방지 체크리스트로 바꾸면 장기적으로 후기가 좋아집니다.</t>
  </si>
  <si>
    <t>6</t>
  </si>
  <si>
    <t>공개 답글 템플릿</t>
  </si>
  <si>
    <t>후기 답글을 다음 예약자를 안심시키는 방식으로 작성합니다.</t>
  </si>
  <si>
    <t>후기 게시 후</t>
  </si>
  <si>
    <t>7</t>
  </si>
  <si>
    <t>후기 키워드 기록</t>
  </si>
  <si>
    <t>반복되는 칭찬/불만 키워드를 모아 리스팅과 운영을 개선합니다.</t>
  </si>
  <si>
    <t>주 1회</t>
  </si>
  <si>
    <t>8</t>
  </si>
  <si>
    <t>반복 불만 개선 로그</t>
  </si>
  <si>
    <t>같은 불만이 반복되지 않도록 원인과 개선 상태를 추적합니다.</t>
  </si>
  <si>
    <t>월 1회</t>
  </si>
  <si>
    <t>9</t>
  </si>
  <si>
    <t>최종 요약</t>
  </si>
  <si>
    <t>전체 미완료/P0/이슈를 자동 요약하고 이번 주 액션을 정합니다.</t>
  </si>
  <si>
    <t>참고 공식 자료</t>
  </si>
  <si>
    <t>에어비앤비 리뷰 작성 기간/리뷰 기본 안내</t>
  </si>
  <si>
    <t>https://www.airbnb.com/help/article/2825</t>
  </si>
  <si>
    <t>후기에 공개 답글 작성 관련 도움말</t>
  </si>
  <si>
    <t>https://www.airbnb.com/help/article/32</t>
  </si>
  <si>
    <t>리뷰 정책 및 기준은 시점에 따라 달라질 수 있으므로 실제 운영 전 최신 도움말을 확인하세요.</t>
  </si>
  <si>
    <t>초반 후기 1개가 평균 평점에 얼마나 영향을 주는지 확인하고, 목표 평점까지 필요한 5점 후기를 역산합니다.</t>
  </si>
  <si>
    <t>현재 후기 입력</t>
  </si>
  <si>
    <t>다음 후기 시나리오</t>
  </si>
  <si>
    <t>평점</t>
  </si>
  <si>
    <t>현재 후기 수</t>
  </si>
  <si>
    <t>가중 점수</t>
  </si>
  <si>
    <t>시나리오</t>
  </si>
  <si>
    <t>추가 5점</t>
  </si>
  <si>
    <t>추가 4점</t>
  </si>
  <si>
    <t>추가 3점 이하</t>
  </si>
  <si>
    <t>예상 평균</t>
  </si>
  <si>
    <t>좋음</t>
  </si>
  <si>
    <t>애매함</t>
  </si>
  <si>
    <t>위험</t>
  </si>
  <si>
    <t>직접 입력</t>
  </si>
  <si>
    <t>한 줄 판단</t>
  </si>
  <si>
    <t>현재 총 후기 수</t>
  </si>
  <si>
    <t>현재 평균 평점</t>
  </si>
  <si>
    <t>목표 평균 평점</t>
  </si>
  <si>
    <t>노란색 입력</t>
  </si>
  <si>
    <t>목표까지 필요한 5점 후기 수</t>
  </si>
  <si>
    <t>자동 계산</t>
  </si>
  <si>
    <t>해석 가이드</t>
  </si>
  <si>
    <t>초반에는 4점 후기 1개도 평균을 크게 흔듭니다. 그래서 “좋은 후기 받기”보다 “애매한 후기 방어”가 먼저입니다.</t>
  </si>
  <si>
    <t>목표 평점까지 필요한 5점 후기 수가 크다면, 후기 요청 문구보다 체크인·청결·냄새·응대 기준을 먼저 점검하세요.</t>
  </si>
  <si>
    <t>리뷰 정책이나 노출 기준은 플랫폼 정책에 따라 바뀔 수 있으므로 숫자는 운영 판단용으로만 사용하세요.</t>
  </si>
  <si>
    <t>체크인 전 후기 리스크 점검표</t>
  </si>
  <si>
    <t>청결·냄새·체크인·소음·안전은 후기에서 가장 자주 터지는 영역입니다. 노란색 칸을 체크하고, 미완료/P0는 체크인 전 해결하세요.</t>
  </si>
  <si>
    <t>분류</t>
  </si>
  <si>
    <t>점검 항목</t>
  </si>
  <si>
    <t>확인 기준</t>
  </si>
  <si>
    <t>중요도</t>
  </si>
  <si>
    <t>상태</t>
  </si>
  <si>
    <t>담당/확인자</t>
  </si>
  <si>
    <t>조치 메모</t>
  </si>
  <si>
    <t>사진/영상 링크</t>
  </si>
  <si>
    <t>완료일</t>
  </si>
  <si>
    <t>청결</t>
  </si>
  <si>
    <t>화장실 냄새/물때</t>
  </si>
  <si>
    <t>배수구 냄새, 변기 주변, 세면대 물때, 샤워부스 곰팡이를 확인</t>
  </si>
  <si>
    <t>P0</t>
  </si>
  <si>
    <t>미점검</t>
  </si>
  <si>
    <t>침구/수건 상태</t>
  </si>
  <si>
    <t>머리카락, 얼룩, 냄새, 수건 수량을 확인</t>
  </si>
  <si>
    <t>바닥/구석 먼지</t>
  </si>
  <si>
    <t>침대 아래, 소파 아래, 창틀, 현관 모서리 확인</t>
  </si>
  <si>
    <t>P1</t>
  </si>
  <si>
    <t>냄새</t>
  </si>
  <si>
    <t>숙소 첫 냄새</t>
  </si>
  <si>
    <t>문을 열었을 때 곰팡이/하수구/음식 냄새가 없는지 확인</t>
  </si>
  <si>
    <t>환기 상태</t>
  </si>
  <si>
    <t>창문 개폐, 환풍기, 공기청정기/제습기 작동 확인</t>
  </si>
  <si>
    <t>체크인</t>
  </si>
  <si>
    <t>도어락/열쇠 테스트</t>
  </si>
  <si>
    <t>게스트가 받을 비밀번호로 실제 입장 테스트</t>
  </si>
  <si>
    <t>건물 입구 찾기</t>
  </si>
  <si>
    <t>밤에도 건물 입구와 현관을 찾기 쉬운지 확인</t>
  </si>
  <si>
    <t>와이파이 정보</t>
  </si>
  <si>
    <t>비밀번호가 숙소 안과 메시지에 동일하게 적혀 있는지 확인</t>
  </si>
  <si>
    <t>시설</t>
  </si>
  <si>
    <t>냉난방 작동</t>
  </si>
  <si>
    <t>에어컨/보일러/온수 작동과 조작법 확인</t>
  </si>
  <si>
    <t>수압/배수</t>
  </si>
  <si>
    <t>샤워 수압, 세면대/싱크대/변기 배수 확인</t>
  </si>
  <si>
    <t>세탁기/건조기</t>
  </si>
  <si>
    <t>장기숙박 게스트가 막히지 않도록 사용법과 세제 확인</t>
  </si>
  <si>
    <t>전기/멀티탭</t>
  </si>
  <si>
    <t>과열 위험, 콘센트 위치, 충전 가능 여부 확인</t>
  </si>
  <si>
    <t>안전</t>
  </si>
  <si>
    <t>소화기/비상 안내</t>
  </si>
  <si>
    <t>소화기 위치, 비상 연락처, 대피 안내 확인</t>
  </si>
  <si>
    <t>미끄럼/파손 요소</t>
  </si>
  <si>
    <t>욕실 미끄럼, 흔들리는 가구, 깨진 물건 확인</t>
  </si>
  <si>
    <t>소음</t>
  </si>
  <si>
    <t>이웃 민원 가능성</t>
  </si>
  <si>
    <t>야간 소음 주의 문구와 하우스룰 확인</t>
  </si>
  <si>
    <t>기대치</t>
  </si>
  <si>
    <t>사진과 실제 일치</t>
  </si>
  <si>
    <t>사진에는 있는데 실제 없는 물품/소품이 없는지 확인</t>
  </si>
  <si>
    <t>어려운 사용법 안내</t>
  </si>
  <si>
    <t>보일러, 에어컨, 분리수거, 쓰레기 배출 안내 확인</t>
  </si>
  <si>
    <t>편의</t>
  </si>
  <si>
    <t>소모품 수량</t>
  </si>
  <si>
    <t>휴지, 샴푸, 바디워시, 세제, 쓰레기봉투, 물티슈 확인</t>
  </si>
  <si>
    <t>주방 기본품</t>
  </si>
  <si>
    <t>컵, 접시, 수저, 냄비, 전자레인지, 냉장고 청결 확인</t>
  </si>
  <si>
    <t>마무리</t>
  </si>
  <si>
    <t>첫 화면 인상</t>
  </si>
  <si>
    <t>현관, 거실, 침실이 사진처럼 정리되어 있는지 확인</t>
  </si>
  <si>
    <t>체크인 전 자동 요약</t>
  </si>
  <si>
    <t>총 점검 항목</t>
  </si>
  <si>
    <t>미완료/수정필요</t>
  </si>
  <si>
    <t>P0 미완료</t>
  </si>
  <si>
    <t>판정</t>
  </si>
  <si>
    <t>청결/냄새 미완료</t>
  </si>
  <si>
    <t>체크인/시설 미완료</t>
  </si>
  <si>
    <t>안전/기대치 미완료</t>
  </si>
  <si>
    <t>후기 방어 메시지 템플릿</t>
  </si>
  <si>
    <t>게스트가 불편을 느꼈을 때 후기로 바로 가지 않고 메시지로 말할 수 있게 만드는 흐름입니다.</t>
  </si>
  <si>
    <t>시점</t>
  </si>
  <si>
    <t>목적</t>
  </si>
  <si>
    <t>기본 템플릿</t>
  </si>
  <si>
    <t>내 숙소 맞춤 문구</t>
  </si>
  <si>
    <t>포함할 요소</t>
  </si>
  <si>
    <t>사용 여부</t>
  </si>
  <si>
    <t>발송 시점</t>
  </si>
  <si>
    <t>채널</t>
  </si>
  <si>
    <t>비고</t>
  </si>
  <si>
    <t>예약 직후</t>
  </si>
  <si>
    <t>안심감 형성</t>
  </si>
  <si>
    <t>감사 인사, 문의 가능 안내</t>
  </si>
  <si>
    <t>사용</t>
  </si>
  <si>
    <t>Airbnb 메시지</t>
  </si>
  <si>
    <t>체크인 2~3일 전</t>
  </si>
  <si>
    <t>체크인 실패 방지</t>
  </si>
  <si>
    <t>안녕하세요. 체크인 안내를 보내드립니다. 숙소 주소, 오는 길, 도어락 사용법, 와이파이, 주변 편의시설을 아래에 정리했습니다. 오시는 길에 막히는 부분이 있으면 바로 연락주세요.</t>
  </si>
  <si>
    <t>주소, 오는 길, 도어락, 와이파이</t>
  </si>
  <si>
    <t>D-2 또는 D-3</t>
  </si>
  <si>
    <t>사진/영상 링크 포함</t>
  </si>
  <si>
    <t>체크인 당일</t>
  </si>
  <si>
    <t>첫 불만 조기 발견</t>
  </si>
  <si>
    <t>안녕하세요. 잘 체크인하셨을까요? 숙소 이용 중 불편한 점이나 필요한 것이 있으면 편하게 말씀해주세요. 여행 중 불편함 없이 머무르실 수 있도록 바로 확인해드리겠습니다.</t>
  </si>
  <si>
    <t>체크인 확인, 불편사항 유도</t>
  </si>
  <si>
    <t>체크인 후 1~3시간</t>
  </si>
  <si>
    <t>첫날 밤 핵심</t>
  </si>
  <si>
    <t>숙박 중</t>
  </si>
  <si>
    <t>문제 확대 방지</t>
  </si>
  <si>
    <t>머무시는 동안 필요한 것이 있거나 불편한 부분이 있으면 언제든 말씀해주세요. 작은 부분이라도 알려주시면 바로 확인하겠습니다.</t>
  </si>
  <si>
    <t>문의 허용, 빠른 대응</t>
  </si>
  <si>
    <t>선택</t>
  </si>
  <si>
    <t>2박 이상 숙박 중간</t>
  </si>
  <si>
    <t>장박/단체 추천</t>
  </si>
  <si>
    <t>체크아웃 전날</t>
  </si>
  <si>
    <t>퇴실 혼선 방지</t>
  </si>
  <si>
    <t>내일 체크아웃 안내드립니다. 체크아웃 시간은 00시이며, 퇴실 전 쓰레기/문단속/전기 확인 부탁드립니다. 머무시는 동안 함께해주셔서 감사합니다.</t>
  </si>
  <si>
    <t>체크아웃 시간, 퇴실 방법, 감사 인사</t>
  </si>
  <si>
    <t>체크아웃 전날 저녁</t>
  </si>
  <si>
    <t>후기 요청</t>
  </si>
  <si>
    <t>자연스러운 리뷰 유도</t>
  </si>
  <si>
    <t>머무시는 동안 불편함 없이 지내셨길 바랍니다. 시간이 괜찮으실 때 후기를 남겨주시면 다음 게스트에게도 큰 도움이 됩니다. 감사합니다.</t>
  </si>
  <si>
    <t>감사, 자연스러운 요청, 보상 언급 금지</t>
  </si>
  <si>
    <t>체크아웃 후</t>
  </si>
  <si>
    <t>보상형 요청 금지</t>
  </si>
  <si>
    <t>영문 후기 요청</t>
  </si>
  <si>
    <t>외국인 게스트용</t>
  </si>
  <si>
    <t>Thank you for staying with us. I hope you had a comfortable stay. If you have a moment, your review would mean a lot and help future guests. Thank you again.</t>
  </si>
  <si>
    <t>감사, 편안한 숙박 확인, 자연스러운 요청</t>
  </si>
  <si>
    <t>Airbnb message</t>
  </si>
  <si>
    <t>주의할 문구</t>
  </si>
  <si>
    <t>피해야 할 표현</t>
  </si>
  <si>
    <t>“별점 5점 부탁드립니다”, “좋은 후기 남기면 혜택 드립니다”, “후기 안 좋게 쓰지 말아주세요”</t>
  </si>
  <si>
    <t>추천 방향</t>
  </si>
  <si>
    <t>후기는 자연스럽게 요청하고, 불편은 숙박 중 메시지로 말할 수 있게 유도하세요.</t>
  </si>
  <si>
    <t>핵심</t>
  </si>
  <si>
    <t>후기 요청은 마지막 단계입니다. 그 전에 불편을 발견하고 해결하는 메시지 흐름이 먼저입니다.</t>
  </si>
  <si>
    <t>메모</t>
  </si>
  <si>
    <t>후기 방어 운영 체크리스트</t>
  </si>
  <si>
    <t>후기 점수는 체크아웃 후가 아니라 체크인 전부터 결정됩니다. 상태와 우선순위를 노란색 칸에 입력하세요.</t>
  </si>
  <si>
    <t>단계</t>
  </si>
  <si>
    <t>체크 항목</t>
  </si>
  <si>
    <t>구체 행동</t>
  </si>
  <si>
    <t>우선순위</t>
  </si>
  <si>
    <t>담당자</t>
  </si>
  <si>
    <t>기한</t>
  </si>
  <si>
    <t>운영 메모</t>
  </si>
  <si>
    <t>예약 목적 확인</t>
  </si>
  <si>
    <t>인원, 도착 시간, 특별 요청을 확인해 불일치 가능성을 줄인다</t>
  </si>
  <si>
    <t>하우스룰 재확인</t>
  </si>
  <si>
    <t>금연, 소음, 파티 금지, 체크인/아웃 시간을 자연스럽게 안내한다</t>
  </si>
  <si>
    <t>체크인 안내 발송</t>
  </si>
  <si>
    <t>사진/영상 링크와 함께 오는 길, 도어락, 와이파이를 안내한다</t>
  </si>
  <si>
    <t>청결 최종 확인</t>
  </si>
  <si>
    <t>화장실, 침구, 수건, 바닥, 냄새를 체크한다</t>
  </si>
  <si>
    <t>첫날 밤 확인 메시지</t>
  </si>
  <si>
    <t>잘 체크인했는지 확인하고 불편사항을 메시지로 유도한다</t>
  </si>
  <si>
    <t>요청 대응 기록</t>
  </si>
  <si>
    <t>게스트 요청과 응답 시간을 기록해 재발 방지 자료로 남긴다</t>
  </si>
  <si>
    <t>소음/흡연 리스크 관리</t>
  </si>
  <si>
    <t>단체/장박/주말 예약은 주의 문구를 한 번 더 안내한다</t>
  </si>
  <si>
    <t>체크아웃 전</t>
  </si>
  <si>
    <t>퇴실 안내</t>
  </si>
  <si>
    <t>퇴실 시간, 쓰레기, 문단속, 분실물 확인을 안내한다</t>
  </si>
  <si>
    <t>자연스럽고 보상 없는 후기 요청 메시지를 발송한다</t>
  </si>
  <si>
    <t>공개 답글 작성</t>
  </si>
  <si>
    <t>좋은 후기는 감사, 아쉬운 후기는 개선 중심으로 답글을 단다</t>
  </si>
  <si>
    <t>P2</t>
  </si>
  <si>
    <t>주간</t>
  </si>
  <si>
    <t>반복되는 칭찬/불만 단어를 기록한다</t>
  </si>
  <si>
    <t>월간</t>
  </si>
  <si>
    <t>반복 불만 개선</t>
  </si>
  <si>
    <t>같은 불만이 2회 이상 나오면 원인/개선책을 로그에 남긴다</t>
  </si>
  <si>
    <t>자동 요약</t>
  </si>
  <si>
    <t>완료율</t>
  </si>
  <si>
    <t>이번 주 집중 액션</t>
  </si>
  <si>
    <t>부정 후기 리커버리 플로우</t>
  </si>
  <si>
    <t>문제가 생겼을 때는 변명보다 해결 순서가 중요합니다. 발생 이슈를 기록하고 재발 방지까지 연결하세요.</t>
  </si>
  <si>
    <t>상황</t>
  </si>
  <si>
    <t>게스트 메시지/징후</t>
  </si>
  <si>
    <t>즉시 답변 방향</t>
  </si>
  <si>
    <t>해결 액션</t>
  </si>
  <si>
    <t>보상 검토</t>
  </si>
  <si>
    <t>재발 방지 메모</t>
  </si>
  <si>
    <t>체크인 실패</t>
  </si>
  <si>
    <t>건물/도어락을 못 찾음</t>
  </si>
  <si>
    <t>불편을 사과하고 사진/영상으로 즉시 안내</t>
  </si>
  <si>
    <t>전화/메시지 대기, 필요한 경우 직접 안내</t>
  </si>
  <si>
    <t>대기 시간 길면 검토</t>
  </si>
  <si>
    <t>미발생</t>
  </si>
  <si>
    <t>청결 불만</t>
  </si>
  <si>
    <t>머리카락, 먼지, 냄새 언급</t>
  </si>
  <si>
    <t>먼저 사과하고 바로 확인 가능 여부 질문</t>
  </si>
  <si>
    <t>재청소, 소모품 보충, 사진 확인</t>
  </si>
  <si>
    <t>불편 정도에 따라 검토</t>
  </si>
  <si>
    <t>시설 고장</t>
  </si>
  <si>
    <t>온수/냉난방/와이파이 문제</t>
  </si>
  <si>
    <t>확인 시간을 안내하고 대체 방법 제공</t>
  </si>
  <si>
    <t>수리 기사, 임시 대체품, 조작법 재안내</t>
  </si>
  <si>
    <t>핵심 시설이면 검토</t>
  </si>
  <si>
    <t>소음 민원</t>
  </si>
  <si>
    <t>이웃/외부 소음 불만</t>
  </si>
  <si>
    <t>공감 후 조치 가능한 범위 설명</t>
  </si>
  <si>
    <t>귀마개, 창문/방음 안내, 이웃 협조 요청</t>
  </si>
  <si>
    <t>지속되면 검토</t>
  </si>
  <si>
    <t>기대치 불일치</t>
  </si>
  <si>
    <t>사진과 다르다, 좁다, 불편하다</t>
  </si>
  <si>
    <t>방어보다 어떤 부분이 불편한지 확인</t>
  </si>
  <si>
    <t>설명/사진 개선, 즉시 제공 가능한 대안</t>
  </si>
  <si>
    <t>실제 오류면 검토</t>
  </si>
  <si>
    <t>늦은 체크아웃</t>
  </si>
  <si>
    <t>퇴실 지연 가능성</t>
  </si>
  <si>
    <t>다음 청소/게스트 일정 설명</t>
  </si>
  <si>
    <t>유예 가능 시간 안내, 불가 시 정중히 요청</t>
  </si>
  <si>
    <t>원칙 유지</t>
  </si>
  <si>
    <t>리커버리 답변 공식</t>
  </si>
  <si>
    <t>1단계 사과</t>
  </si>
  <si>
    <t>불편을 느끼셨다면 죄송합니다. 먼저 상황을 확인하겠습니다.</t>
  </si>
  <si>
    <t>2단계 확인</t>
  </si>
  <si>
    <t>말씀주신 부분을 정확히 확인하기 위해 사진/위치/시간을 알려주실 수 있을까요?</t>
  </si>
  <si>
    <t>3단계 해결</t>
  </si>
  <si>
    <t>가능한 조치를 바로 진행하겠습니다. 예상 소요 시간은 ○○분입니다.</t>
  </si>
  <si>
    <t>4단계 확인</t>
  </si>
  <si>
    <t>조치 후에도 불편한 점이 남아있으면 바로 말씀해주세요.</t>
  </si>
  <si>
    <t>5단계 재발 방지</t>
  </si>
  <si>
    <t>같은 문제가 반복되지 않도록 체크리스트와 안내를 보완하겠습니다.</t>
  </si>
  <si>
    <t>공개 답글은 해당 게스트를 이기는 글이 아니라, 다음 예약자가 읽고 안심하는 글입니다.</t>
  </si>
  <si>
    <t>후기 유형</t>
  </si>
  <si>
    <t>추천 답글 템플릿</t>
  </si>
  <si>
    <t>내 숙소 맞춤 답글</t>
  </si>
  <si>
    <t>수정일</t>
  </si>
  <si>
    <t>좋은 후기</t>
  </si>
  <si>
    <t>청결/친절/위치 칭찬</t>
  </si>
  <si>
    <t>따뜻한 후기 남겨주셔서 감사합니다. 편하게 머무르셨다니 정말 다행입니다. 다음에도 좋은 여행 기억으로 남을 수 있는 숙소가 되도록 잘 준비하겠습니다.</t>
  </si>
  <si>
    <t>과한 홍보, 반복 복붙 느낌</t>
  </si>
  <si>
    <t>가벼운 아쉬움</t>
  </si>
  <si>
    <t>대체로 좋지만 작은 불편 언급</t>
  </si>
  <si>
    <t>소중한 피드백 감사합니다. 말씀주신 부분은 확인 후 보완하겠습니다. 다음 게스트분들이 더 편하게 머무르실 수 있도록 안내와 점검 기준을 개선하겠습니다.</t>
  </si>
  <si>
    <t>변명, “다른 분들은 괜찮았다”</t>
  </si>
  <si>
    <t>먼지/머리카락/냄새 언급</t>
  </si>
  <si>
    <t>불편을 드려 죄송합니다. 말씀주신 청결 부분은 즉시 확인했고, 체크인 전 점검 항목에 추가해 같은 문제가 반복되지 않도록 개선했습니다.</t>
  </si>
  <si>
    <t>게스트 탓, 청소 실장 탓</t>
  </si>
  <si>
    <t>체크인 불만</t>
  </si>
  <si>
    <t>입구/도어락/안내 혼선</t>
  </si>
  <si>
    <t>체크인 과정에서 불편을 드려 죄송합니다. 안내가 더 명확해야 했던 부분을 확인했고, 사진과 설명을 보완해 다음 게스트분들이 더 쉽게 입실하실 수 있도록 개선했습니다.</t>
  </si>
  <si>
    <t>이미 안내했다는 식의 방어</t>
  </si>
  <si>
    <t>시설 불만</t>
  </si>
  <si>
    <t>시설 이용에 불편을 드려 죄송합니다. 해당 부분은 확인 후 조치했으며, 사용 안내와 사전 점검을 강화하겠습니다. 편안한 숙박을 위해 더 꼼꼼히 관리하겠습니다.</t>
  </si>
  <si>
    <t>과도한 해명, 감정적 반박</t>
  </si>
  <si>
    <t>부당하다고 느끼는 후기</t>
  </si>
  <si>
    <t>사실과 다르거나 과장된 후기</t>
  </si>
  <si>
    <t>소중한 의견 감사합니다. 머무시는 동안 불편을 느끼신 부분은 안타깝게 생각합니다. 앞으로도 게스트분들이 더 명확한 안내와 편안한 숙박을 경험하실 수 있도록 운영 기준을 보완하겠습니다.</t>
  </si>
  <si>
    <t>논쟁, 세부 반박, 공격적 표현</t>
  </si>
  <si>
    <t>답글 원칙</t>
  </si>
  <si>
    <t>짧게 쓴다</t>
  </si>
  <si>
    <t>공개 답글은 길수록 방어적으로 보일 수 있습니다.</t>
  </si>
  <si>
    <t>사과와 개선을 먼저 쓴다</t>
  </si>
  <si>
    <t>잘잘못을 따지기보다 다음 게스트가 안심할 개선 내용을 씁니다.</t>
  </si>
  <si>
    <t>개인정보/세부 갈등은 쓰지 않는다</t>
  </si>
  <si>
    <t>공개 공간에서는 사실관계를 길게 다투지 않습니다.</t>
  </si>
  <si>
    <t>다음 예약자를 본다</t>
  </si>
  <si>
    <t>이 답글을 읽는 사람은 후기 작성자가 아니라 미래 게스트입니다.</t>
  </si>
  <si>
    <t>후기 키워드 기록표</t>
  </si>
  <si>
    <t>후기에서 반복되는 단어는 숙소의 실제 강점과 약점을 보여줍니다. 좋은 단어는 리스팅에 반영하고, 나쁜 단어는 운영 로그로 넘기세요.</t>
  </si>
  <si>
    <t>날짜</t>
  </si>
  <si>
    <t>게스트 유형</t>
  </si>
  <si>
    <t>숙박일수</t>
  </si>
  <si>
    <t>긍정 키워드</t>
  </si>
  <si>
    <t>부정/아쉬움 키워드</t>
  </si>
  <si>
    <t>후기 원문 요약</t>
  </si>
  <si>
    <t>개선 액션</t>
  </si>
  <si>
    <t>리스팅 반영 여부</t>
  </si>
  <si>
    <t>미기록</t>
  </si>
  <si>
    <t>미반영</t>
  </si>
  <si>
    <t>기록된 후기 수</t>
  </si>
  <si>
    <t>평균 평점</t>
  </si>
  <si>
    <t>4점 이하 후기 수</t>
  </si>
  <si>
    <t>재발방지 필요</t>
  </si>
  <si>
    <t>가장 많이 보이는 긍정 키워드</t>
  </si>
  <si>
    <t>가장 많이 보이는 부정 키워드</t>
  </si>
  <si>
    <t>다음 리스팅 반영 메모</t>
  </si>
  <si>
    <t>같은 불만이 두 번 나오면 우연이 아니라 구조 문제일 가능성이 큽니다. 원인과 개선 상태를 추적하세요.</t>
  </si>
  <si>
    <t>발생일</t>
  </si>
  <si>
    <t>불만 유형</t>
  </si>
  <si>
    <t>발생 횟수</t>
  </si>
  <si>
    <t>증상/후기 문구</t>
  </si>
  <si>
    <t>추정 원인</t>
  </si>
  <si>
    <t>재발 여부</t>
  </si>
  <si>
    <t>확인전</t>
  </si>
  <si>
    <t>총 이슈 수</t>
  </si>
  <si>
    <t>P0 이슈</t>
  </si>
  <si>
    <t>미해결/재발</t>
  </si>
  <si>
    <t>이번 달 핵심 개선 1</t>
  </si>
  <si>
    <t>이번 달 핵심 개선 2</t>
  </si>
  <si>
    <t>후기 방어 최종 요약</t>
  </si>
  <si>
    <t>각 시트의 미완료/P0/반복 이슈를 자동으로 모아 이번 주 운영 액션을 정합니다.</t>
  </si>
  <si>
    <t>영역</t>
  </si>
  <si>
    <t>총 항목/기록</t>
  </si>
  <si>
    <t>미완료/이슈</t>
  </si>
  <si>
    <t>P0/위험</t>
  </si>
  <si>
    <t>자동 판정</t>
  </si>
  <si>
    <t>이번 주 액션</t>
  </si>
  <si>
    <t>후기 키워드</t>
  </si>
  <si>
    <t>반복 불만</t>
  </si>
  <si>
    <t>이번 주 운영 결론</t>
  </si>
  <si>
    <t>가장 먼저 해결할 P0</t>
  </si>
  <si>
    <t>후기로 터지기 전 메시지로 확인할 부분</t>
  </si>
  <si>
    <t>리스팅/안내문에 반영할 키워드</t>
  </si>
  <si>
    <t>다음 체크인 전 반드시 볼 항목</t>
  </si>
  <si>
    <t>공개 답글 작성이 필요한 후기</t>
  </si>
  <si>
    <t>다음 주까지 완료할 개선 1가지</t>
  </si>
  <si>
    <t>운영 메시지</t>
  </si>
  <si>
    <t>좋은 후기는 체크아웃 후 부탁해서 받는 것이 아니라, 체크인 전부터 불만이 생기지 않게 설계해서 받는 것입니다.</t>
  </si>
  <si>
    <t>이번 주에는 가장 위험한 P0 항목 1~2개만 먼저 고치세요. 여러 개를 동시에 바꾸면 무엇이 효과였는지 알기 어렵습니다.</t>
  </si>
  <si>
    <t>반복 불만은 숨길 대상이 아니라 다음 개선의 지도입니다. 같은 불만이 두 번 나오면 체크리스트나 안내문으로 바꾸세요.</t>
  </si>
  <si>
    <r>
      <rPr>
        <sz val="10"/>
        <rFont val="맑은 고딕"/>
        <family val="3"/>
        <charset val="129"/>
      </rPr>
      <t>안녕하세요</t>
    </r>
    <r>
      <rPr>
        <sz val="10"/>
        <rFont val="Arial"/>
        <family val="2"/>
      </rPr>
      <t xml:space="preserve">. </t>
    </r>
    <r>
      <rPr>
        <sz val="10"/>
        <rFont val="맑은 고딕"/>
        <family val="3"/>
        <charset val="129"/>
      </rPr>
      <t>예약해주셔서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감사합니다</t>
    </r>
    <r>
      <rPr>
        <sz val="10"/>
        <rFont val="Arial"/>
        <family val="2"/>
      </rPr>
      <t xml:space="preserve">. </t>
    </r>
    <r>
      <rPr>
        <sz val="10"/>
        <rFont val="맑은 고딕"/>
        <family val="3"/>
        <charset val="129"/>
      </rPr>
      <t>여행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일정이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가까워지면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체크인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방법과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숙소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이용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안내를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자세히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보내드리겠습니다</t>
    </r>
    <r>
      <rPr>
        <sz val="10"/>
        <rFont val="Arial"/>
        <family val="2"/>
      </rPr>
      <t xml:space="preserve">. </t>
    </r>
    <r>
      <rPr>
        <sz val="10"/>
        <rFont val="맑은 고딕"/>
        <family val="3"/>
        <charset val="129"/>
      </rPr>
      <t>궁금한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점이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있으시면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언제든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편하게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말씀해주세요</t>
    </r>
    <r>
      <rPr>
        <sz val="10"/>
        <rFont val="Arial"/>
        <family val="2"/>
      </rPr>
      <t>.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</si>
</sst>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rlito"/>
    </font>
    <font>
      <b/>
      <sz val="10"/>
      <color rgb="FF1F4E79"/>
      <name val="Arial"/>
      <family val="2"/>
    </font>
    <font>
      <sz val="10"/>
      <color rgb="FF66666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rgb="FF1F4E79"/>
      <name val="Arial"/>
      <family val="2"/>
    </font>
    <font>
      <b/>
      <sz val="14"/>
      <name val="Carlito"/>
    </font>
    <font>
      <sz val="11"/>
      <name val="Carlito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Arial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E699"/>
      </patternFill>
    </fill>
    <fill>
      <patternFill patternType="solid">
        <fgColor rgb="FFE7E6E6"/>
      </patternFill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3" fillId="0" borderId="0" xfId="1" applyFont="1" applyAlignment="1">
      <alignment vertical="top" wrapText="1"/>
    </xf>
    <xf numFmtId="0" fontId="3" fillId="0" borderId="0" xfId="1" applyFont="1" applyAlignment="1">
      <alignment vertical="top"/>
    </xf>
    <xf numFmtId="0" fontId="3" fillId="0" borderId="0" xfId="1" applyFont="1" applyAlignment="1">
      <alignment horizontal="left"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top" wrapText="1"/>
    </xf>
    <xf numFmtId="2" fontId="3" fillId="0" borderId="0" xfId="1" applyNumberFormat="1" applyFont="1" applyAlignment="1">
      <alignment vertical="top" wrapText="1"/>
    </xf>
    <xf numFmtId="1" fontId="3" fillId="0" borderId="0" xfId="1" applyNumberFormat="1" applyFont="1" applyAlignment="1">
      <alignment vertical="top" wrapText="1"/>
    </xf>
    <xf numFmtId="9" fontId="3" fillId="0" borderId="0" xfId="1" applyNumberFormat="1" applyFont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3" fillId="2" borderId="0" xfId="1" applyFont="1" applyFill="1" applyAlignment="1">
      <alignment horizontal="left" vertical="top" wrapText="1"/>
    </xf>
    <xf numFmtId="0" fontId="3" fillId="3" borderId="0" xfId="1" applyFont="1" applyFill="1" applyAlignment="1">
      <alignment vertical="top" wrapText="1"/>
    </xf>
    <xf numFmtId="0" fontId="3" fillId="3" borderId="0" xfId="1" applyFont="1" applyFill="1" applyAlignment="1">
      <alignment horizontal="left" vertical="top" wrapText="1"/>
    </xf>
    <xf numFmtId="0" fontId="4" fillId="4" borderId="0" xfId="1" applyFont="1" applyFill="1" applyAlignment="1">
      <alignment vertical="top" wrapText="1"/>
    </xf>
    <xf numFmtId="0" fontId="3" fillId="4" borderId="0" xfId="1" applyFont="1" applyFill="1" applyAlignment="1">
      <alignment horizontal="left" vertical="top" wrapText="1"/>
    </xf>
    <xf numFmtId="2" fontId="3" fillId="2" borderId="0" xfId="1" applyNumberFormat="1" applyFont="1" applyFill="1" applyAlignment="1">
      <alignment vertical="top" wrapText="1"/>
    </xf>
    <xf numFmtId="0" fontId="3" fillId="2" borderId="0" xfId="1" applyFont="1" applyFill="1" applyAlignment="1">
      <alignment horizontal="center" vertical="top" wrapText="1"/>
    </xf>
    <xf numFmtId="2" fontId="3" fillId="3" borderId="0" xfId="1" applyNumberFormat="1" applyFont="1" applyFill="1" applyAlignment="1">
      <alignment vertical="top" wrapText="1"/>
    </xf>
    <xf numFmtId="1" fontId="3" fillId="3" borderId="0" xfId="1" applyNumberFormat="1" applyFont="1" applyFill="1" applyAlignment="1">
      <alignment vertical="top" wrapText="1"/>
    </xf>
    <xf numFmtId="2" fontId="3" fillId="3" borderId="0" xfId="1" applyNumberFormat="1" applyFont="1" applyFill="1" applyAlignment="1">
      <alignment horizontal="center" vertical="top" wrapText="1"/>
    </xf>
    <xf numFmtId="0" fontId="3" fillId="3" borderId="0" xfId="1" applyFont="1" applyFill="1" applyAlignment="1">
      <alignment horizontal="center" vertical="top" wrapText="1"/>
    </xf>
    <xf numFmtId="0" fontId="4" fillId="4" borderId="0" xfId="1" applyFont="1" applyFill="1" applyAlignment="1">
      <alignment horizontal="center" vertical="top" wrapText="1"/>
    </xf>
    <xf numFmtId="0" fontId="6" fillId="0" borderId="0" xfId="1" applyFont="1"/>
    <xf numFmtId="0" fontId="5" fillId="0" borderId="0" xfId="1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1" fillId="0" borderId="0" xfId="1" applyFont="1" applyAlignment="1">
      <alignment horizontal="left" vertical="top" wrapText="1"/>
    </xf>
    <xf numFmtId="0" fontId="1" fillId="4" borderId="0" xfId="1" applyFont="1" applyFill="1" applyAlignment="1">
      <alignment horizontal="left" vertical="top" wrapText="1"/>
    </xf>
    <xf numFmtId="0" fontId="3" fillId="0" borderId="0" xfId="1" applyFont="1" applyAlignment="1">
      <alignment vertical="top" wrapText="1"/>
    </xf>
    <xf numFmtId="0" fontId="1" fillId="3" borderId="0" xfId="1" applyFont="1" applyFill="1" applyAlignment="1">
      <alignment horizontal="left" vertical="top" wrapText="1"/>
    </xf>
    <xf numFmtId="0" fontId="3" fillId="3" borderId="0" xfId="1" applyFont="1" applyFill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" fillId="0" borderId="0" xfId="1" applyFont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10" fillId="0" borderId="0" xfId="1" applyFont="1" applyAlignment="1">
      <alignment vertical="top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showGridLines="0" topLeftCell="A10" workbookViewId="0">
      <selection activeCell="B23" sqref="B23"/>
    </sheetView>
  </sheetViews>
  <sheetFormatPr defaultRowHeight="14.25"/>
  <cols>
    <col min="1" max="1" width="18" customWidth="1"/>
    <col min="2" max="2" width="32" customWidth="1"/>
    <col min="3" max="3" width="34" customWidth="1"/>
    <col min="4" max="5" width="18" customWidth="1"/>
    <col min="6" max="8" width="20" customWidth="1"/>
  </cols>
  <sheetData>
    <row r="1" spans="1:9" ht="30" customHeight="1">
      <c r="A1" s="25" t="s">
        <v>0</v>
      </c>
      <c r="B1" s="25"/>
      <c r="C1" s="25"/>
      <c r="D1" s="25"/>
      <c r="E1" s="25"/>
      <c r="F1" s="25"/>
      <c r="G1" s="25"/>
      <c r="H1" s="25"/>
      <c r="I1" s="24"/>
    </row>
    <row r="2" spans="1:9" ht="27.95" customHeight="1">
      <c r="A2" s="26" t="s">
        <v>1</v>
      </c>
      <c r="B2" s="26"/>
      <c r="C2" s="26"/>
      <c r="D2" s="26"/>
      <c r="E2" s="26"/>
      <c r="F2" s="26"/>
      <c r="G2" s="26"/>
      <c r="H2" s="26"/>
    </row>
    <row r="3" spans="1:9">
      <c r="A3" s="1"/>
      <c r="B3" s="1"/>
      <c r="C3" s="1"/>
      <c r="D3" s="1"/>
      <c r="E3" s="1"/>
      <c r="F3" s="1"/>
      <c r="G3" s="1"/>
      <c r="H3" s="1"/>
    </row>
    <row r="4" spans="1:9" ht="24" customHeight="1">
      <c r="A4" s="27" t="s">
        <v>2</v>
      </c>
      <c r="B4" s="27"/>
      <c r="C4" s="27"/>
      <c r="D4" s="27"/>
      <c r="E4" s="27"/>
      <c r="F4" s="27"/>
      <c r="G4" s="27"/>
      <c r="H4" s="27"/>
    </row>
    <row r="5" spans="1:9">
      <c r="A5" s="11" t="s">
        <v>3</v>
      </c>
      <c r="B5" s="12" t="s">
        <v>4</v>
      </c>
      <c r="C5" s="3"/>
      <c r="D5" s="3"/>
      <c r="E5" s="3"/>
      <c r="F5" s="3"/>
      <c r="G5" s="3"/>
      <c r="H5" s="3"/>
    </row>
    <row r="6" spans="1:9" ht="25.5">
      <c r="A6" s="13" t="s">
        <v>5</v>
      </c>
      <c r="B6" s="14" t="s">
        <v>6</v>
      </c>
      <c r="C6" s="3"/>
      <c r="D6" s="3"/>
      <c r="E6" s="3"/>
      <c r="F6" s="3"/>
      <c r="G6" s="3"/>
      <c r="H6" s="3"/>
    </row>
    <row r="7" spans="1:9" ht="25.5">
      <c r="A7" s="15" t="s">
        <v>7</v>
      </c>
      <c r="B7" s="16" t="s">
        <v>8</v>
      </c>
      <c r="C7" s="3"/>
      <c r="D7" s="3"/>
      <c r="E7" s="3"/>
      <c r="F7" s="3"/>
      <c r="G7" s="3"/>
      <c r="H7" s="3"/>
    </row>
    <row r="8" spans="1:9">
      <c r="A8" s="1"/>
      <c r="B8" s="1"/>
      <c r="C8" s="1"/>
      <c r="D8" s="1"/>
      <c r="E8" s="1"/>
      <c r="F8" s="1"/>
      <c r="G8" s="1"/>
      <c r="H8" s="1"/>
    </row>
    <row r="9" spans="1:9" ht="24" customHeight="1">
      <c r="A9" s="33" t="s">
        <v>9</v>
      </c>
      <c r="B9" s="33"/>
      <c r="C9" s="33"/>
      <c r="D9" s="33"/>
      <c r="E9" s="33"/>
      <c r="F9" s="33"/>
      <c r="G9" s="33"/>
      <c r="H9" s="33"/>
    </row>
    <row r="10" spans="1:9" ht="27.95" customHeight="1">
      <c r="A10" s="34" t="s">
        <v>10</v>
      </c>
      <c r="B10" s="35" t="s">
        <v>11</v>
      </c>
      <c r="C10" s="35" t="s">
        <v>12</v>
      </c>
      <c r="D10" s="35" t="s">
        <v>13</v>
      </c>
      <c r="E10" s="35" t="s">
        <v>14</v>
      </c>
      <c r="F10" s="35" t="s">
        <v>15</v>
      </c>
      <c r="G10" s="5"/>
      <c r="H10" s="5"/>
    </row>
    <row r="11" spans="1:9" ht="38.25">
      <c r="A11" s="34" t="s">
        <v>16</v>
      </c>
      <c r="B11" s="35" t="s">
        <v>17</v>
      </c>
      <c r="C11" s="35" t="s">
        <v>18</v>
      </c>
      <c r="D11" s="35" t="s">
        <v>19</v>
      </c>
      <c r="E11" s="35" t="s">
        <v>20</v>
      </c>
      <c r="F11" s="35" t="s">
        <v>21</v>
      </c>
      <c r="G11" s="6"/>
      <c r="H11" s="6"/>
    </row>
    <row r="12" spans="1:9" ht="38.25">
      <c r="A12" s="34" t="s">
        <v>22</v>
      </c>
      <c r="B12" s="35" t="s">
        <v>23</v>
      </c>
      <c r="C12" s="35" t="s">
        <v>24</v>
      </c>
      <c r="D12" s="35" t="s">
        <v>25</v>
      </c>
      <c r="E12" s="35" t="s">
        <v>26</v>
      </c>
      <c r="F12" s="35" t="s">
        <v>27</v>
      </c>
      <c r="G12" s="6"/>
      <c r="H12" s="6"/>
    </row>
    <row r="13" spans="1:9" ht="38.25">
      <c r="A13" s="34" t="s">
        <v>28</v>
      </c>
      <c r="B13" s="35" t="s">
        <v>29</v>
      </c>
      <c r="C13" s="35" t="s">
        <v>30</v>
      </c>
      <c r="D13" s="35" t="s">
        <v>31</v>
      </c>
      <c r="E13" s="35" t="s">
        <v>32</v>
      </c>
      <c r="F13" s="35" t="s">
        <v>33</v>
      </c>
      <c r="G13" s="6"/>
      <c r="H13" s="6"/>
    </row>
    <row r="14" spans="1:9" ht="38.25">
      <c r="A14" s="34" t="s">
        <v>34</v>
      </c>
      <c r="B14" s="35" t="s">
        <v>35</v>
      </c>
      <c r="C14" s="35" t="s">
        <v>36</v>
      </c>
      <c r="D14" s="35" t="s">
        <v>37</v>
      </c>
      <c r="E14" s="35" t="s">
        <v>38</v>
      </c>
      <c r="F14" s="35" t="s">
        <v>39</v>
      </c>
      <c r="G14" s="6"/>
      <c r="H14" s="6"/>
    </row>
    <row r="15" spans="1:9" ht="25.5">
      <c r="A15" s="34" t="s">
        <v>40</v>
      </c>
      <c r="B15" s="35" t="s">
        <v>41</v>
      </c>
      <c r="C15" s="35" t="s">
        <v>42</v>
      </c>
      <c r="D15" s="35" t="s">
        <v>43</v>
      </c>
      <c r="E15" s="35"/>
      <c r="F15" s="35"/>
      <c r="G15" s="6"/>
      <c r="H15" s="6"/>
    </row>
    <row r="16" spans="1:9" ht="25.5">
      <c r="A16" s="34" t="s">
        <v>44</v>
      </c>
      <c r="B16" s="35" t="s">
        <v>45</v>
      </c>
      <c r="C16" s="35" t="s">
        <v>46</v>
      </c>
      <c r="D16" s="35" t="s">
        <v>47</v>
      </c>
      <c r="E16" s="35"/>
      <c r="F16" s="35"/>
      <c r="G16" s="6"/>
      <c r="H16" s="6"/>
    </row>
    <row r="17" spans="1:8" ht="25.5">
      <c r="A17" s="34" t="s">
        <v>48</v>
      </c>
      <c r="B17" s="35" t="s">
        <v>49</v>
      </c>
      <c r="C17" s="35" t="s">
        <v>50</v>
      </c>
      <c r="D17" s="35" t="s">
        <v>51</v>
      </c>
      <c r="E17" s="35"/>
      <c r="F17" s="35"/>
      <c r="G17" s="6"/>
      <c r="H17" s="6"/>
    </row>
    <row r="18" spans="1:8" ht="25.5">
      <c r="A18" s="34" t="s">
        <v>52</v>
      </c>
      <c r="B18" s="35" t="s">
        <v>53</v>
      </c>
      <c r="C18" s="35" t="s">
        <v>54</v>
      </c>
      <c r="D18" s="35" t="s">
        <v>47</v>
      </c>
      <c r="E18" s="35"/>
      <c r="F18" s="35"/>
      <c r="G18" s="6"/>
      <c r="H18" s="6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 ht="24" customHeight="1">
      <c r="A21" s="27" t="s">
        <v>55</v>
      </c>
      <c r="B21" s="27"/>
      <c r="C21" s="27"/>
      <c r="D21" s="27"/>
      <c r="E21" s="27"/>
      <c r="F21" s="27"/>
      <c r="G21" s="27"/>
      <c r="H21" s="27"/>
    </row>
    <row r="22" spans="1:8" ht="25.5">
      <c r="A22" s="1" t="s">
        <v>56</v>
      </c>
      <c r="B22" s="1" t="s">
        <v>57</v>
      </c>
      <c r="C22" s="1"/>
      <c r="D22" s="1"/>
      <c r="E22" s="1"/>
      <c r="F22" s="1"/>
      <c r="G22" s="1"/>
      <c r="H22" s="1"/>
    </row>
    <row r="23" spans="1:8" ht="25.5">
      <c r="A23" s="1" t="s">
        <v>58</v>
      </c>
      <c r="B23" s="1" t="s">
        <v>59</v>
      </c>
      <c r="C23" s="1"/>
      <c r="D23" s="1"/>
      <c r="E23" s="1"/>
      <c r="F23" s="1"/>
      <c r="G23" s="1"/>
      <c r="H23" s="1"/>
    </row>
    <row r="24" spans="1:8">
      <c r="A24" s="2" t="s">
        <v>60</v>
      </c>
      <c r="B24" s="1"/>
      <c r="C24" s="1"/>
      <c r="D24" s="1"/>
      <c r="E24" s="1"/>
      <c r="F24" s="1"/>
      <c r="G24" s="1"/>
      <c r="H24" s="1"/>
    </row>
  </sheetData>
  <mergeCells count="5">
    <mergeCell ref="A1:H1"/>
    <mergeCell ref="A2:H2"/>
    <mergeCell ref="A4:H4"/>
    <mergeCell ref="A9:H9"/>
    <mergeCell ref="A21:H21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showGridLines="0" workbookViewId="0">
      <selection activeCell="E7" sqref="E7"/>
    </sheetView>
  </sheetViews>
  <sheetFormatPr defaultRowHeight="14.25"/>
  <cols>
    <col min="1" max="1" width="16" customWidth="1"/>
    <col min="2" max="3" width="14" customWidth="1"/>
    <col min="4" max="6" width="18" customWidth="1"/>
    <col min="7" max="7" width="20" customWidth="1"/>
    <col min="8" max="8" width="22" customWidth="1"/>
    <col min="9" max="9" width="24" customWidth="1"/>
  </cols>
  <sheetData>
    <row r="1" spans="1:10" ht="30" customHeight="1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4"/>
    </row>
    <row r="2" spans="1:10" ht="27.95" customHeight="1">
      <c r="A2" s="26" t="s">
        <v>61</v>
      </c>
      <c r="B2" s="26"/>
      <c r="C2" s="26"/>
      <c r="D2" s="26"/>
      <c r="E2" s="26"/>
      <c r="F2" s="26"/>
      <c r="G2" s="26"/>
      <c r="H2" s="26"/>
      <c r="I2" s="26"/>
    </row>
    <row r="3" spans="1:10">
      <c r="A3" s="1"/>
      <c r="B3" s="1"/>
      <c r="C3" s="1"/>
      <c r="D3" s="1"/>
      <c r="E3" s="1"/>
      <c r="F3" s="1"/>
      <c r="G3" s="1"/>
      <c r="H3" s="1"/>
      <c r="I3" s="1"/>
    </row>
    <row r="4" spans="1:10" ht="24" customHeight="1">
      <c r="A4" s="28" t="s">
        <v>62</v>
      </c>
      <c r="B4" s="28"/>
      <c r="C4" s="28"/>
      <c r="D4" s="1"/>
      <c r="E4" s="28" t="s">
        <v>63</v>
      </c>
      <c r="F4" s="28"/>
      <c r="G4" s="28"/>
      <c r="H4" s="28"/>
      <c r="I4" s="28"/>
    </row>
    <row r="5" spans="1:10" ht="27.95" customHeight="1">
      <c r="A5" s="23" t="s">
        <v>64</v>
      </c>
      <c r="B5" s="23" t="s">
        <v>65</v>
      </c>
      <c r="C5" s="23" t="s">
        <v>66</v>
      </c>
      <c r="D5" s="1"/>
      <c r="E5" s="23" t="s">
        <v>67</v>
      </c>
      <c r="F5" s="23" t="s">
        <v>68</v>
      </c>
      <c r="G5" s="23" t="s">
        <v>69</v>
      </c>
      <c r="H5" s="23" t="s">
        <v>70</v>
      </c>
      <c r="I5" s="23" t="s">
        <v>71</v>
      </c>
    </row>
    <row r="6" spans="1:10">
      <c r="A6" s="7">
        <v>5</v>
      </c>
      <c r="B6" s="11">
        <v>8</v>
      </c>
      <c r="C6" s="13">
        <f>A6*B6</f>
        <v>40</v>
      </c>
      <c r="D6" s="1"/>
      <c r="E6" s="7" t="s">
        <v>72</v>
      </c>
      <c r="F6" s="18">
        <v>3</v>
      </c>
      <c r="G6" s="18">
        <v>0</v>
      </c>
      <c r="H6" s="18">
        <v>0</v>
      </c>
      <c r="I6" s="21">
        <f>IF($B$12+F6+G6+H6=0,"",(SUM($C$6:$C$10)+5*F6+4*G6+3*H6)/($B$12+F6+G6+H6))</f>
        <v>5</v>
      </c>
    </row>
    <row r="7" spans="1:10">
      <c r="A7" s="7">
        <v>4</v>
      </c>
      <c r="B7" s="11">
        <v>0</v>
      </c>
      <c r="C7" s="13">
        <f>A7*B7</f>
        <v>0</v>
      </c>
      <c r="D7" s="1"/>
      <c r="E7" s="7" t="s">
        <v>73</v>
      </c>
      <c r="F7" s="18">
        <v>2</v>
      </c>
      <c r="G7" s="18">
        <v>1</v>
      </c>
      <c r="H7" s="18">
        <v>0</v>
      </c>
      <c r="I7" s="21">
        <f>IF($B$12+F7+G7+H7=0,"",(SUM($C$6:$C$10)+5*F7+4*G7+3*H7)/($B$12+F7+G7+H7))</f>
        <v>4.9090909090909092</v>
      </c>
    </row>
    <row r="8" spans="1:10">
      <c r="A8" s="7">
        <v>3</v>
      </c>
      <c r="B8" s="11">
        <v>0</v>
      </c>
      <c r="C8" s="13">
        <f>A8*B8</f>
        <v>0</v>
      </c>
      <c r="D8" s="1"/>
      <c r="E8" s="7" t="s">
        <v>74</v>
      </c>
      <c r="F8" s="18">
        <v>1</v>
      </c>
      <c r="G8" s="18">
        <v>1</v>
      </c>
      <c r="H8" s="18">
        <v>1</v>
      </c>
      <c r="I8" s="21">
        <f>IF($B$12+F8+G8+H8=0,"",(SUM($C$6:$C$10)+5*F8+4*G8+3*H8)/($B$12+F8+G8+H8))</f>
        <v>4.7272727272727275</v>
      </c>
    </row>
    <row r="9" spans="1:10">
      <c r="A9" s="7">
        <v>2</v>
      </c>
      <c r="B9" s="11">
        <v>0</v>
      </c>
      <c r="C9" s="13">
        <f>A9*B9</f>
        <v>0</v>
      </c>
      <c r="D9" s="1"/>
      <c r="E9" s="7" t="s">
        <v>75</v>
      </c>
      <c r="F9" s="18">
        <v>0</v>
      </c>
      <c r="G9" s="18">
        <v>0</v>
      </c>
      <c r="H9" s="18">
        <v>0</v>
      </c>
      <c r="I9" s="21">
        <f>IF($B$12+F9+G9+H9=0,"",(SUM($C$6:$C$10)+5*F9+4*G9+3*H9)/($B$12+F9+G9+H9))</f>
        <v>5</v>
      </c>
    </row>
    <row r="10" spans="1:10">
      <c r="A10" s="7">
        <v>1</v>
      </c>
      <c r="B10" s="11">
        <v>0</v>
      </c>
      <c r="C10" s="13">
        <f>A10*B10</f>
        <v>0</v>
      </c>
      <c r="D10" s="1"/>
      <c r="E10" s="7" t="s">
        <v>76</v>
      </c>
      <c r="F10" s="7"/>
      <c r="G10" s="7"/>
      <c r="H10" s="7"/>
      <c r="I10" s="22" t="str">
        <f>IF(I9="","",IF(I9&gt;=4.9,"초록: 목표권",IF(I9&gt;=4.8,"노랑: 방어 필요","빨강: 즉시 개선 필요")))</f>
        <v>초록: 목표권</v>
      </c>
    </row>
    <row r="11" spans="1:10">
      <c r="A11" s="1"/>
      <c r="B11" s="1"/>
      <c r="C11" s="1"/>
      <c r="D11" s="1"/>
      <c r="E11" s="1"/>
      <c r="F11" s="1"/>
      <c r="G11" s="1"/>
      <c r="H11" s="1"/>
      <c r="I11" s="1"/>
    </row>
    <row r="12" spans="1:10">
      <c r="A12" s="1" t="s">
        <v>77</v>
      </c>
      <c r="B12" s="13">
        <f>SUM(B6:B10)</f>
        <v>8</v>
      </c>
      <c r="C12" s="1"/>
      <c r="D12" s="1"/>
      <c r="E12" s="1"/>
      <c r="F12" s="1"/>
      <c r="G12" s="1"/>
      <c r="H12" s="1"/>
      <c r="I12" s="1"/>
    </row>
    <row r="13" spans="1:10">
      <c r="A13" s="1" t="s">
        <v>78</v>
      </c>
      <c r="B13" s="19">
        <f>IF(B12=0,"",SUM(C6:C10)/B12)</f>
        <v>5</v>
      </c>
      <c r="C13" s="1"/>
      <c r="D13" s="1"/>
      <c r="E13" s="1"/>
      <c r="F13" s="1"/>
      <c r="G13" s="1"/>
      <c r="H13" s="1"/>
      <c r="I13" s="1"/>
    </row>
    <row r="14" spans="1:10">
      <c r="A14" s="1" t="s">
        <v>79</v>
      </c>
      <c r="B14" s="17">
        <v>4.9000000000000004</v>
      </c>
      <c r="C14" s="13" t="s">
        <v>80</v>
      </c>
      <c r="D14" s="1"/>
      <c r="E14" s="1"/>
      <c r="F14" s="1"/>
      <c r="G14" s="1"/>
      <c r="H14" s="1"/>
      <c r="I14" s="1"/>
    </row>
    <row r="15" spans="1:10" ht="25.5">
      <c r="A15" s="1" t="s">
        <v>81</v>
      </c>
      <c r="B15" s="20">
        <f>IF(OR(B12=0,B14&gt;=5),"",MAX(0,CEILING((B14*B12-SUM(C6:C10))/(5-B14),1)))</f>
        <v>0</v>
      </c>
      <c r="C15" s="13" t="s">
        <v>82</v>
      </c>
      <c r="D15" s="1"/>
      <c r="E15" s="1"/>
      <c r="F15" s="1"/>
      <c r="G15" s="1"/>
      <c r="H15" s="1"/>
      <c r="I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  <row r="18" spans="1:9" ht="24" customHeight="1">
      <c r="A18" s="27" t="s">
        <v>83</v>
      </c>
      <c r="B18" s="27"/>
      <c r="C18" s="27"/>
      <c r="D18" s="27"/>
      <c r="E18" s="27"/>
      <c r="F18" s="27"/>
      <c r="G18" s="27"/>
      <c r="H18" s="27"/>
      <c r="I18" s="27"/>
    </row>
    <row r="19" spans="1:9">
      <c r="A19" s="29" t="s">
        <v>84</v>
      </c>
      <c r="B19" s="29"/>
      <c r="C19" s="29"/>
      <c r="D19" s="29"/>
      <c r="E19" s="29"/>
      <c r="F19" s="29"/>
      <c r="G19" s="29"/>
      <c r="H19" s="29"/>
      <c r="I19" s="29"/>
    </row>
    <row r="20" spans="1:9">
      <c r="A20" s="29" t="s">
        <v>85</v>
      </c>
      <c r="B20" s="29"/>
      <c r="C20" s="29"/>
      <c r="D20" s="29"/>
      <c r="E20" s="29"/>
      <c r="F20" s="29"/>
      <c r="G20" s="29"/>
      <c r="H20" s="29"/>
      <c r="I20" s="29"/>
    </row>
    <row r="21" spans="1:9">
      <c r="A21" s="29" t="s">
        <v>86</v>
      </c>
      <c r="B21" s="29"/>
      <c r="C21" s="29"/>
      <c r="D21" s="29"/>
      <c r="E21" s="29"/>
      <c r="F21" s="29"/>
      <c r="G21" s="29"/>
      <c r="H21" s="29"/>
      <c r="I21" s="29"/>
    </row>
  </sheetData>
  <mergeCells count="8">
    <mergeCell ref="A19:I19"/>
    <mergeCell ref="A20:I20"/>
    <mergeCell ref="A21:I21"/>
    <mergeCell ref="A1:I1"/>
    <mergeCell ref="A2:I2"/>
    <mergeCell ref="A4:C4"/>
    <mergeCell ref="E4:I4"/>
    <mergeCell ref="A18:I18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"/>
  <sheetViews>
    <sheetView showGridLines="0" topLeftCell="A4" workbookViewId="0">
      <selection activeCell="C13" sqref="C13"/>
    </sheetView>
  </sheetViews>
  <sheetFormatPr defaultRowHeight="14.25"/>
  <cols>
    <col min="1" max="1" width="12" customWidth="1"/>
    <col min="2" max="2" width="22" customWidth="1"/>
    <col min="3" max="3" width="44" customWidth="1"/>
    <col min="4" max="4" width="16" customWidth="1"/>
    <col min="5" max="6" width="18" customWidth="1"/>
    <col min="7" max="7" width="24" customWidth="1"/>
    <col min="8" max="8" width="28" customWidth="1"/>
    <col min="9" max="9" width="20" customWidth="1"/>
  </cols>
  <sheetData>
    <row r="1" spans="1:10" ht="30" customHeight="1">
      <c r="A1" s="25" t="s">
        <v>87</v>
      </c>
      <c r="B1" s="25"/>
      <c r="C1" s="25"/>
      <c r="D1" s="25"/>
      <c r="E1" s="25"/>
      <c r="F1" s="25"/>
      <c r="G1" s="25"/>
      <c r="H1" s="25"/>
      <c r="I1" s="25"/>
      <c r="J1" s="24"/>
    </row>
    <row r="2" spans="1:10" ht="30" customHeight="1">
      <c r="A2" s="26" t="s">
        <v>88</v>
      </c>
      <c r="B2" s="26"/>
      <c r="C2" s="26"/>
      <c r="D2" s="26"/>
      <c r="E2" s="26"/>
      <c r="F2" s="26"/>
      <c r="G2" s="26"/>
      <c r="H2" s="26"/>
      <c r="I2" s="26"/>
    </row>
    <row r="3" spans="1:10" ht="24" customHeight="1">
      <c r="A3" s="1"/>
      <c r="B3" s="1"/>
      <c r="C3" s="1"/>
      <c r="D3" s="1"/>
      <c r="E3" s="1"/>
      <c r="F3" s="1"/>
      <c r="G3" s="1"/>
      <c r="H3" s="1"/>
      <c r="I3" s="1"/>
    </row>
    <row r="4" spans="1:10" ht="32.1" customHeight="1">
      <c r="A4" s="23" t="s">
        <v>89</v>
      </c>
      <c r="B4" s="23" t="s">
        <v>90</v>
      </c>
      <c r="C4" s="23" t="s">
        <v>91</v>
      </c>
      <c r="D4" s="23" t="s">
        <v>92</v>
      </c>
      <c r="E4" s="23" t="s">
        <v>93</v>
      </c>
      <c r="F4" s="23" t="s">
        <v>94</v>
      </c>
      <c r="G4" s="23" t="s">
        <v>95</v>
      </c>
      <c r="H4" s="23" t="s">
        <v>96</v>
      </c>
      <c r="I4" s="23" t="s">
        <v>97</v>
      </c>
    </row>
    <row r="5" spans="1:10" ht="24" customHeight="1">
      <c r="A5" s="1" t="s">
        <v>98</v>
      </c>
      <c r="B5" s="1" t="s">
        <v>99</v>
      </c>
      <c r="C5" s="1" t="s">
        <v>100</v>
      </c>
      <c r="D5" s="11" t="s">
        <v>101</v>
      </c>
      <c r="E5" s="11" t="s">
        <v>102</v>
      </c>
      <c r="F5" s="11"/>
      <c r="G5" s="11"/>
      <c r="H5" s="11"/>
      <c r="I5" s="11"/>
    </row>
    <row r="6" spans="1:10" ht="24" customHeight="1">
      <c r="A6" s="1" t="s">
        <v>98</v>
      </c>
      <c r="B6" s="1" t="s">
        <v>103</v>
      </c>
      <c r="C6" s="1" t="s">
        <v>104</v>
      </c>
      <c r="D6" s="11" t="s">
        <v>101</v>
      </c>
      <c r="E6" s="11" t="s">
        <v>102</v>
      </c>
      <c r="F6" s="11"/>
      <c r="G6" s="11"/>
      <c r="H6" s="11"/>
      <c r="I6" s="11"/>
    </row>
    <row r="7" spans="1:10" ht="24" customHeight="1">
      <c r="A7" s="1" t="s">
        <v>98</v>
      </c>
      <c r="B7" s="1" t="s">
        <v>105</v>
      </c>
      <c r="C7" s="1" t="s">
        <v>106</v>
      </c>
      <c r="D7" s="11" t="s">
        <v>107</v>
      </c>
      <c r="E7" s="11" t="s">
        <v>102</v>
      </c>
      <c r="F7" s="11"/>
      <c r="G7" s="11"/>
      <c r="H7" s="11"/>
      <c r="I7" s="11"/>
    </row>
    <row r="8" spans="1:10" ht="24" customHeight="1">
      <c r="A8" s="1" t="s">
        <v>108</v>
      </c>
      <c r="B8" s="1" t="s">
        <v>109</v>
      </c>
      <c r="C8" s="1" t="s">
        <v>110</v>
      </c>
      <c r="D8" s="11" t="s">
        <v>101</v>
      </c>
      <c r="E8" s="11" t="s">
        <v>102</v>
      </c>
      <c r="F8" s="11"/>
      <c r="G8" s="11"/>
      <c r="H8" s="11"/>
      <c r="I8" s="11"/>
    </row>
    <row r="9" spans="1:10" ht="24" customHeight="1">
      <c r="A9" s="1" t="s">
        <v>108</v>
      </c>
      <c r="B9" s="1" t="s">
        <v>111</v>
      </c>
      <c r="C9" s="1" t="s">
        <v>112</v>
      </c>
      <c r="D9" s="11" t="s">
        <v>107</v>
      </c>
      <c r="E9" s="11" t="s">
        <v>102</v>
      </c>
      <c r="F9" s="11"/>
      <c r="G9" s="11"/>
      <c r="H9" s="11"/>
      <c r="I9" s="11"/>
    </row>
    <row r="10" spans="1:10" ht="24" customHeight="1">
      <c r="A10" s="1" t="s">
        <v>113</v>
      </c>
      <c r="B10" s="1" t="s">
        <v>114</v>
      </c>
      <c r="C10" s="1" t="s">
        <v>115</v>
      </c>
      <c r="D10" s="11" t="s">
        <v>101</v>
      </c>
      <c r="E10" s="11" t="s">
        <v>102</v>
      </c>
      <c r="F10" s="11"/>
      <c r="G10" s="11"/>
      <c r="H10" s="11"/>
      <c r="I10" s="11"/>
    </row>
    <row r="11" spans="1:10" ht="24" customHeight="1">
      <c r="A11" s="1" t="s">
        <v>113</v>
      </c>
      <c r="B11" s="1" t="s">
        <v>116</v>
      </c>
      <c r="C11" s="1" t="s">
        <v>117</v>
      </c>
      <c r="D11" s="11" t="s">
        <v>107</v>
      </c>
      <c r="E11" s="11" t="s">
        <v>102</v>
      </c>
      <c r="F11" s="11"/>
      <c r="G11" s="11"/>
      <c r="H11" s="11"/>
      <c r="I11" s="11"/>
    </row>
    <row r="12" spans="1:10" ht="24" customHeight="1">
      <c r="A12" s="1" t="s">
        <v>113</v>
      </c>
      <c r="B12" s="1" t="s">
        <v>118</v>
      </c>
      <c r="C12" s="1" t="s">
        <v>119</v>
      </c>
      <c r="D12" s="11" t="s">
        <v>101</v>
      </c>
      <c r="E12" s="11" t="s">
        <v>102</v>
      </c>
      <c r="F12" s="11"/>
      <c r="G12" s="11"/>
      <c r="H12" s="11"/>
      <c r="I12" s="11"/>
    </row>
    <row r="13" spans="1:10" ht="24" customHeight="1">
      <c r="A13" s="1" t="s">
        <v>120</v>
      </c>
      <c r="B13" s="1" t="s">
        <v>121</v>
      </c>
      <c r="C13" s="1" t="s">
        <v>122</v>
      </c>
      <c r="D13" s="11" t="s">
        <v>101</v>
      </c>
      <c r="E13" s="11" t="s">
        <v>102</v>
      </c>
      <c r="F13" s="11"/>
      <c r="G13" s="11"/>
      <c r="H13" s="11"/>
      <c r="I13" s="11"/>
    </row>
    <row r="14" spans="1:10" ht="24" customHeight="1">
      <c r="A14" s="1" t="s">
        <v>120</v>
      </c>
      <c r="B14" s="1" t="s">
        <v>123</v>
      </c>
      <c r="C14" s="1" t="s">
        <v>124</v>
      </c>
      <c r="D14" s="11" t="s">
        <v>101</v>
      </c>
      <c r="E14" s="11" t="s">
        <v>102</v>
      </c>
      <c r="F14" s="11"/>
      <c r="G14" s="11"/>
      <c r="H14" s="11"/>
      <c r="I14" s="11"/>
    </row>
    <row r="15" spans="1:10" ht="24" customHeight="1">
      <c r="A15" s="1" t="s">
        <v>120</v>
      </c>
      <c r="B15" s="1" t="s">
        <v>125</v>
      </c>
      <c r="C15" s="1" t="s">
        <v>126</v>
      </c>
      <c r="D15" s="11" t="s">
        <v>107</v>
      </c>
      <c r="E15" s="11" t="s">
        <v>102</v>
      </c>
      <c r="F15" s="11"/>
      <c r="G15" s="11"/>
      <c r="H15" s="11"/>
      <c r="I15" s="11"/>
    </row>
    <row r="16" spans="1:10" ht="24" customHeight="1">
      <c r="A16" s="1" t="s">
        <v>120</v>
      </c>
      <c r="B16" s="1" t="s">
        <v>127</v>
      </c>
      <c r="C16" s="1" t="s">
        <v>128</v>
      </c>
      <c r="D16" s="11" t="s">
        <v>107</v>
      </c>
      <c r="E16" s="11" t="s">
        <v>102</v>
      </c>
      <c r="F16" s="11"/>
      <c r="G16" s="11"/>
      <c r="H16" s="11"/>
      <c r="I16" s="11"/>
    </row>
    <row r="17" spans="1:9" ht="24" customHeight="1">
      <c r="A17" s="1" t="s">
        <v>129</v>
      </c>
      <c r="B17" s="1" t="s">
        <v>130</v>
      </c>
      <c r="C17" s="1" t="s">
        <v>131</v>
      </c>
      <c r="D17" s="11" t="s">
        <v>101</v>
      </c>
      <c r="E17" s="11" t="s">
        <v>102</v>
      </c>
      <c r="F17" s="11"/>
      <c r="G17" s="11"/>
      <c r="H17" s="11"/>
      <c r="I17" s="11"/>
    </row>
    <row r="18" spans="1:9" ht="24" customHeight="1">
      <c r="A18" s="1" t="s">
        <v>129</v>
      </c>
      <c r="B18" s="1" t="s">
        <v>132</v>
      </c>
      <c r="C18" s="1" t="s">
        <v>133</v>
      </c>
      <c r="D18" s="11" t="s">
        <v>101</v>
      </c>
      <c r="E18" s="11" t="s">
        <v>102</v>
      </c>
      <c r="F18" s="11"/>
      <c r="G18" s="11"/>
      <c r="H18" s="11"/>
      <c r="I18" s="11"/>
    </row>
    <row r="19" spans="1:9" ht="24" customHeight="1">
      <c r="A19" s="1" t="s">
        <v>134</v>
      </c>
      <c r="B19" s="1" t="s">
        <v>135</v>
      </c>
      <c r="C19" s="1" t="s">
        <v>136</v>
      </c>
      <c r="D19" s="11" t="s">
        <v>107</v>
      </c>
      <c r="E19" s="11" t="s">
        <v>102</v>
      </c>
      <c r="F19" s="11"/>
      <c r="G19" s="11"/>
      <c r="H19" s="11"/>
      <c r="I19" s="11"/>
    </row>
    <row r="20" spans="1:9" ht="24" customHeight="1">
      <c r="A20" s="1" t="s">
        <v>137</v>
      </c>
      <c r="B20" s="1" t="s">
        <v>138</v>
      </c>
      <c r="C20" s="1" t="s">
        <v>139</v>
      </c>
      <c r="D20" s="11" t="s">
        <v>101</v>
      </c>
      <c r="E20" s="11" t="s">
        <v>102</v>
      </c>
      <c r="F20" s="11"/>
      <c r="G20" s="11"/>
      <c r="H20" s="11"/>
      <c r="I20" s="11"/>
    </row>
    <row r="21" spans="1:9" ht="24" customHeight="1">
      <c r="A21" s="1" t="s">
        <v>137</v>
      </c>
      <c r="B21" s="1" t="s">
        <v>140</v>
      </c>
      <c r="C21" s="1" t="s">
        <v>141</v>
      </c>
      <c r="D21" s="11" t="s">
        <v>107</v>
      </c>
      <c r="E21" s="11" t="s">
        <v>102</v>
      </c>
      <c r="F21" s="11"/>
      <c r="G21" s="11"/>
      <c r="H21" s="11"/>
      <c r="I21" s="11"/>
    </row>
    <row r="22" spans="1:9" ht="24" customHeight="1">
      <c r="A22" s="1" t="s">
        <v>142</v>
      </c>
      <c r="B22" s="1" t="s">
        <v>143</v>
      </c>
      <c r="C22" s="1" t="s">
        <v>144</v>
      </c>
      <c r="D22" s="11" t="s">
        <v>107</v>
      </c>
      <c r="E22" s="11" t="s">
        <v>102</v>
      </c>
      <c r="F22" s="11"/>
      <c r="G22" s="11"/>
      <c r="H22" s="11"/>
      <c r="I22" s="11"/>
    </row>
    <row r="23" spans="1:9" ht="24" customHeight="1">
      <c r="A23" s="1" t="s">
        <v>142</v>
      </c>
      <c r="B23" s="1" t="s">
        <v>145</v>
      </c>
      <c r="C23" s="1" t="s">
        <v>146</v>
      </c>
      <c r="D23" s="11" t="s">
        <v>107</v>
      </c>
      <c r="E23" s="11" t="s">
        <v>102</v>
      </c>
      <c r="F23" s="11"/>
      <c r="G23" s="11"/>
      <c r="H23" s="11"/>
      <c r="I23" s="11"/>
    </row>
    <row r="24" spans="1:9" ht="24" customHeight="1">
      <c r="A24" s="1" t="s">
        <v>147</v>
      </c>
      <c r="B24" s="1" t="s">
        <v>148</v>
      </c>
      <c r="C24" s="1" t="s">
        <v>149</v>
      </c>
      <c r="D24" s="11" t="s">
        <v>107</v>
      </c>
      <c r="E24" s="11" t="s">
        <v>102</v>
      </c>
      <c r="F24" s="11"/>
      <c r="G24" s="11"/>
      <c r="H24" s="11"/>
      <c r="I24" s="11"/>
    </row>
    <row r="25" spans="1:9" ht="24" customHeight="1">
      <c r="A25" s="1"/>
      <c r="B25" s="1"/>
      <c r="C25" s="1"/>
      <c r="D25" s="1"/>
      <c r="E25" s="1"/>
      <c r="F25" s="1"/>
      <c r="G25" s="1"/>
      <c r="H25" s="1"/>
      <c r="I25" s="1"/>
    </row>
    <row r="26" spans="1:9" ht="24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9" ht="24" customHeight="1">
      <c r="A27" s="27" t="s">
        <v>150</v>
      </c>
      <c r="B27" s="27"/>
      <c r="C27" s="27"/>
      <c r="D27" s="27"/>
      <c r="E27" s="27"/>
      <c r="F27" s="27"/>
      <c r="G27" s="27"/>
      <c r="H27" s="27"/>
      <c r="I27" s="27"/>
    </row>
    <row r="28" spans="1:9" ht="24" customHeight="1">
      <c r="A28" s="1" t="s">
        <v>151</v>
      </c>
      <c r="B28" s="9">
        <f>COUNTA(B5:B24)</f>
        <v>20</v>
      </c>
      <c r="C28" s="1" t="s">
        <v>152</v>
      </c>
      <c r="D28" s="9">
        <f>COUNTIF(E5:E24,"미점검")+COUNTIF(E5:E24,"수정필요")</f>
        <v>20</v>
      </c>
      <c r="E28" s="1" t="s">
        <v>153</v>
      </c>
      <c r="F28" s="9">
        <f>COUNTIFS(D5:D24,"P0",E5:E24,"&lt;&gt;완료",E5:E24,"&lt;&gt;해당없음")</f>
        <v>10</v>
      </c>
      <c r="G28" s="1" t="s">
        <v>154</v>
      </c>
      <c r="H28" s="1" t="str">
        <f>IF(F28&gt;0,"빨강: 체크인 전 P0 해결",IF(D28&gt;0,"노랑: 미완료 처리", "초록: 체크인 가능"))</f>
        <v>빨강: 체크인 전 P0 해결</v>
      </c>
      <c r="I28" s="1"/>
    </row>
    <row r="29" spans="1:9" ht="24" customHeight="1">
      <c r="A29" s="1" t="s">
        <v>155</v>
      </c>
      <c r="B29" s="9">
        <f>COUNTIFS(A5:A24,"청결",E5:E24,"&lt;&gt;완료",E5:E24,"&lt;&gt;해당없음")+COUNTIFS(A5:A24,"냄새",E5:E24,"&lt;&gt;완료",E5:E24,"&lt;&gt;해당없음")</f>
        <v>5</v>
      </c>
      <c r="C29" s="1"/>
      <c r="D29" s="1"/>
      <c r="E29" s="1"/>
      <c r="F29" s="1"/>
      <c r="G29" s="1"/>
      <c r="H29" s="1"/>
      <c r="I29" s="1"/>
    </row>
    <row r="30" spans="1:9" ht="24" customHeight="1">
      <c r="A30" s="1" t="s">
        <v>156</v>
      </c>
      <c r="B30" s="9">
        <f>COUNTIFS(A5:A24,"체크인",E5:E24,"&lt;&gt;완료",E5:E24,"&lt;&gt;해당없음")+COUNTIFS(A5:A24,"시설",E5:E24,"&lt;&gt;완료",E5:E24,"&lt;&gt;해당없음")</f>
        <v>7</v>
      </c>
      <c r="C30" s="1"/>
      <c r="D30" s="1"/>
      <c r="E30" s="1"/>
      <c r="F30" s="1"/>
      <c r="G30" s="1"/>
      <c r="H30" s="1"/>
      <c r="I30" s="1"/>
    </row>
    <row r="31" spans="1:9" ht="24" customHeight="1">
      <c r="A31" s="1" t="s">
        <v>157</v>
      </c>
      <c r="B31" s="9">
        <f>COUNTIFS(A5:A24,"안전",E5:E24,"&lt;&gt;완료",E5:E24,"&lt;&gt;해당없음")+COUNTIFS(A5:A24,"기대치",E5:E24,"&lt;&gt;완료",E5:E24,"&lt;&gt;해당없음")</f>
        <v>4</v>
      </c>
      <c r="C31" s="1"/>
      <c r="D31" s="1"/>
      <c r="E31" s="1"/>
      <c r="F31" s="1"/>
      <c r="G31" s="1"/>
      <c r="H31" s="1"/>
      <c r="I31" s="1"/>
    </row>
  </sheetData>
  <mergeCells count="3">
    <mergeCell ref="A1:I1"/>
    <mergeCell ref="A2:I2"/>
    <mergeCell ref="A27:I27"/>
  </mergeCells>
  <phoneticPr fontId="8" type="noConversion"/>
  <dataValidations count="1">
    <dataValidation allowBlank="1" sqref="D5:E24" xr:uid="{00000000-0002-0000-0200-000000000000}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showGridLines="0" workbookViewId="0">
      <selection activeCell="A14" sqref="A14:I14"/>
    </sheetView>
  </sheetViews>
  <sheetFormatPr defaultRowHeight="14.25"/>
  <cols>
    <col min="1" max="1" width="18" customWidth="1"/>
    <col min="2" max="2" width="28" customWidth="1"/>
    <col min="3" max="4" width="54" customWidth="1"/>
    <col min="5" max="5" width="26" customWidth="1"/>
    <col min="6" max="6" width="18" customWidth="1"/>
    <col min="7" max="9" width="20" customWidth="1"/>
  </cols>
  <sheetData>
    <row r="1" spans="1:10" ht="30" customHeight="1">
      <c r="A1" s="25" t="s">
        <v>158</v>
      </c>
      <c r="B1" s="25"/>
      <c r="C1" s="25"/>
      <c r="D1" s="25"/>
      <c r="E1" s="25"/>
      <c r="F1" s="25"/>
      <c r="G1" s="25"/>
      <c r="H1" s="25"/>
      <c r="I1" s="25"/>
      <c r="J1" s="24"/>
    </row>
    <row r="2" spans="1:10" ht="27.95" customHeight="1">
      <c r="A2" s="26" t="s">
        <v>159</v>
      </c>
      <c r="B2" s="26"/>
      <c r="C2" s="26"/>
      <c r="D2" s="26"/>
      <c r="E2" s="26"/>
      <c r="F2" s="26"/>
      <c r="G2" s="26"/>
      <c r="H2" s="26"/>
      <c r="I2" s="26"/>
    </row>
    <row r="3" spans="1:10">
      <c r="A3" s="1"/>
      <c r="B3" s="1"/>
      <c r="C3" s="1"/>
      <c r="D3" s="1"/>
      <c r="E3" s="1"/>
      <c r="F3" s="1"/>
      <c r="G3" s="1"/>
      <c r="H3" s="1"/>
      <c r="I3" s="1"/>
    </row>
    <row r="4" spans="1:10" ht="27.95" customHeight="1">
      <c r="A4" s="23" t="s">
        <v>160</v>
      </c>
      <c r="B4" s="23" t="s">
        <v>161</v>
      </c>
      <c r="C4" s="23" t="s">
        <v>162</v>
      </c>
      <c r="D4" s="23" t="s">
        <v>163</v>
      </c>
      <c r="E4" s="23" t="s">
        <v>164</v>
      </c>
      <c r="F4" s="23" t="s">
        <v>165</v>
      </c>
      <c r="G4" s="23" t="s">
        <v>166</v>
      </c>
      <c r="H4" s="23" t="s">
        <v>167</v>
      </c>
      <c r="I4" s="23" t="s">
        <v>168</v>
      </c>
    </row>
    <row r="5" spans="1:10" ht="40.5">
      <c r="A5" s="1" t="s">
        <v>169</v>
      </c>
      <c r="B5" s="1" t="s">
        <v>170</v>
      </c>
      <c r="C5" s="36" t="s">
        <v>394</v>
      </c>
      <c r="D5" s="11"/>
      <c r="E5" s="1" t="s">
        <v>171</v>
      </c>
      <c r="F5" s="11" t="s">
        <v>172</v>
      </c>
      <c r="G5" s="11" t="s">
        <v>169</v>
      </c>
      <c r="H5" s="11" t="s">
        <v>173</v>
      </c>
      <c r="I5" s="11"/>
    </row>
    <row r="6" spans="1:10" ht="38.25">
      <c r="A6" s="1" t="s">
        <v>174</v>
      </c>
      <c r="B6" s="1" t="s">
        <v>175</v>
      </c>
      <c r="C6" s="1" t="s">
        <v>176</v>
      </c>
      <c r="D6" s="11"/>
      <c r="E6" s="1" t="s">
        <v>177</v>
      </c>
      <c r="F6" s="11" t="s">
        <v>172</v>
      </c>
      <c r="G6" s="11" t="s">
        <v>178</v>
      </c>
      <c r="H6" s="11" t="s">
        <v>173</v>
      </c>
      <c r="I6" s="11" t="s">
        <v>179</v>
      </c>
    </row>
    <row r="7" spans="1:10" ht="38.25">
      <c r="A7" s="1" t="s">
        <v>180</v>
      </c>
      <c r="B7" s="1" t="s">
        <v>181</v>
      </c>
      <c r="C7" s="1" t="s">
        <v>182</v>
      </c>
      <c r="D7" s="11"/>
      <c r="E7" s="1" t="s">
        <v>183</v>
      </c>
      <c r="F7" s="11" t="s">
        <v>172</v>
      </c>
      <c r="G7" s="11" t="s">
        <v>184</v>
      </c>
      <c r="H7" s="11" t="s">
        <v>173</v>
      </c>
      <c r="I7" s="11" t="s">
        <v>185</v>
      </c>
    </row>
    <row r="8" spans="1:10" ht="25.5">
      <c r="A8" s="1" t="s">
        <v>186</v>
      </c>
      <c r="B8" s="1" t="s">
        <v>187</v>
      </c>
      <c r="C8" s="1" t="s">
        <v>188</v>
      </c>
      <c r="D8" s="11"/>
      <c r="E8" s="1" t="s">
        <v>189</v>
      </c>
      <c r="F8" s="11" t="s">
        <v>190</v>
      </c>
      <c r="G8" s="11" t="s">
        <v>191</v>
      </c>
      <c r="H8" s="11" t="s">
        <v>173</v>
      </c>
      <c r="I8" s="11" t="s">
        <v>192</v>
      </c>
    </row>
    <row r="9" spans="1:10" ht="25.5">
      <c r="A9" s="1" t="s">
        <v>193</v>
      </c>
      <c r="B9" s="1" t="s">
        <v>194</v>
      </c>
      <c r="C9" s="1" t="s">
        <v>195</v>
      </c>
      <c r="D9" s="11"/>
      <c r="E9" s="1" t="s">
        <v>196</v>
      </c>
      <c r="F9" s="11" t="s">
        <v>172</v>
      </c>
      <c r="G9" s="11" t="s">
        <v>197</v>
      </c>
      <c r="H9" s="11" t="s">
        <v>173</v>
      </c>
      <c r="I9" s="11"/>
    </row>
    <row r="10" spans="1:10" ht="25.5">
      <c r="A10" s="1" t="s">
        <v>198</v>
      </c>
      <c r="B10" s="1" t="s">
        <v>199</v>
      </c>
      <c r="C10" s="1" t="s">
        <v>200</v>
      </c>
      <c r="D10" s="11"/>
      <c r="E10" s="1" t="s">
        <v>201</v>
      </c>
      <c r="F10" s="11" t="s">
        <v>172</v>
      </c>
      <c r="G10" s="11" t="s">
        <v>202</v>
      </c>
      <c r="H10" s="11" t="s">
        <v>173</v>
      </c>
      <c r="I10" s="11" t="s">
        <v>203</v>
      </c>
    </row>
    <row r="11" spans="1:10" ht="38.25">
      <c r="A11" s="1" t="s">
        <v>204</v>
      </c>
      <c r="B11" s="1" t="s">
        <v>205</v>
      </c>
      <c r="C11" s="1" t="s">
        <v>206</v>
      </c>
      <c r="D11" s="1"/>
      <c r="E11" s="1" t="s">
        <v>207</v>
      </c>
      <c r="F11" s="1" t="s">
        <v>190</v>
      </c>
      <c r="G11" s="1" t="s">
        <v>202</v>
      </c>
      <c r="H11" s="1" t="s">
        <v>208</v>
      </c>
      <c r="I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</row>
    <row r="14" spans="1:10" ht="24" customHeight="1">
      <c r="A14" s="30" t="s">
        <v>209</v>
      </c>
      <c r="B14" s="30"/>
      <c r="C14" s="30"/>
      <c r="D14" s="30"/>
      <c r="E14" s="30"/>
      <c r="F14" s="30"/>
      <c r="G14" s="30"/>
      <c r="H14" s="30"/>
      <c r="I14" s="30"/>
    </row>
    <row r="15" spans="1:10">
      <c r="A15" s="31" t="s">
        <v>210</v>
      </c>
      <c r="B15" s="31" t="s">
        <v>211</v>
      </c>
      <c r="C15" s="31"/>
      <c r="D15" s="31"/>
      <c r="E15" s="31"/>
      <c r="F15" s="31"/>
      <c r="G15" s="31"/>
      <c r="H15" s="31"/>
      <c r="I15" s="31"/>
    </row>
    <row r="16" spans="1:10">
      <c r="A16" s="31" t="s">
        <v>212</v>
      </c>
      <c r="B16" s="31" t="s">
        <v>213</v>
      </c>
      <c r="C16" s="31"/>
      <c r="D16" s="31"/>
      <c r="E16" s="31"/>
      <c r="F16" s="31"/>
      <c r="G16" s="31"/>
      <c r="H16" s="31"/>
      <c r="I16" s="31"/>
    </row>
    <row r="17" spans="1:9">
      <c r="A17" s="31" t="s">
        <v>214</v>
      </c>
      <c r="B17" s="31" t="s">
        <v>215</v>
      </c>
      <c r="C17" s="31"/>
      <c r="D17" s="31"/>
      <c r="E17" s="31"/>
      <c r="F17" s="31"/>
      <c r="G17" s="31"/>
      <c r="H17" s="31"/>
      <c r="I17" s="31"/>
    </row>
    <row r="18" spans="1:9">
      <c r="A18" s="29" t="s">
        <v>216</v>
      </c>
      <c r="B18" s="32"/>
      <c r="C18" s="32"/>
      <c r="D18" s="32"/>
      <c r="E18" s="32"/>
      <c r="F18" s="32"/>
      <c r="G18" s="32"/>
      <c r="H18" s="32"/>
      <c r="I18" s="32"/>
    </row>
  </sheetData>
  <mergeCells count="7">
    <mergeCell ref="A17:I17"/>
    <mergeCell ref="A18:I18"/>
    <mergeCell ref="A1:I1"/>
    <mergeCell ref="A2:I2"/>
    <mergeCell ref="A14:I14"/>
    <mergeCell ref="A15:I15"/>
    <mergeCell ref="A16:I16"/>
  </mergeCells>
  <phoneticPr fontId="8" type="noConversion"/>
  <dataValidations count="1">
    <dataValidation allowBlank="1" sqref="F5:F11" xr:uid="{00000000-0002-0000-0300-000000000000}"/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2"/>
  <sheetViews>
    <sheetView showGridLines="0" topLeftCell="A4" workbookViewId="0">
      <selection activeCell="B16" sqref="B16"/>
    </sheetView>
  </sheetViews>
  <sheetFormatPr defaultRowHeight="14.25"/>
  <cols>
    <col min="1" max="1" width="14" customWidth="1"/>
    <col min="2" max="2" width="24" customWidth="1"/>
    <col min="3" max="3" width="46" customWidth="1"/>
    <col min="4" max="4" width="14" customWidth="1"/>
    <col min="5" max="5" width="16" customWidth="1"/>
    <col min="6" max="7" width="18" customWidth="1"/>
    <col min="8" max="8" width="28" customWidth="1"/>
    <col min="9" max="9" width="20" customWidth="1"/>
  </cols>
  <sheetData>
    <row r="1" spans="1:10" ht="30" customHeight="1">
      <c r="A1" s="25" t="s">
        <v>217</v>
      </c>
      <c r="B1" s="25"/>
      <c r="C1" s="25"/>
      <c r="D1" s="25"/>
      <c r="E1" s="25"/>
      <c r="F1" s="25"/>
      <c r="G1" s="25"/>
      <c r="H1" s="25"/>
      <c r="I1" s="25"/>
      <c r="J1" s="24"/>
    </row>
    <row r="2" spans="1:10" ht="30" customHeight="1">
      <c r="A2" s="26" t="s">
        <v>218</v>
      </c>
      <c r="B2" s="26"/>
      <c r="C2" s="26"/>
      <c r="D2" s="26"/>
      <c r="E2" s="26"/>
      <c r="F2" s="26"/>
      <c r="G2" s="26"/>
      <c r="H2" s="26"/>
      <c r="I2" s="26"/>
    </row>
    <row r="3" spans="1:10" ht="24" customHeight="1">
      <c r="A3" s="1"/>
      <c r="B3" s="1"/>
      <c r="C3" s="1"/>
      <c r="D3" s="1"/>
      <c r="E3" s="1"/>
      <c r="F3" s="1"/>
      <c r="G3" s="1"/>
      <c r="H3" s="1"/>
      <c r="I3" s="1"/>
    </row>
    <row r="4" spans="1:10" ht="32.1" customHeight="1">
      <c r="A4" s="23" t="s">
        <v>219</v>
      </c>
      <c r="B4" s="23" t="s">
        <v>220</v>
      </c>
      <c r="C4" s="23" t="s">
        <v>221</v>
      </c>
      <c r="D4" s="23" t="s">
        <v>222</v>
      </c>
      <c r="E4" s="23" t="s">
        <v>93</v>
      </c>
      <c r="F4" s="23" t="s">
        <v>223</v>
      </c>
      <c r="G4" s="23" t="s">
        <v>224</v>
      </c>
      <c r="H4" s="23" t="s">
        <v>225</v>
      </c>
      <c r="I4" s="23" t="s">
        <v>97</v>
      </c>
    </row>
    <row r="5" spans="1:10" ht="24" customHeight="1">
      <c r="A5" s="1" t="s">
        <v>169</v>
      </c>
      <c r="B5" s="1" t="s">
        <v>226</v>
      </c>
      <c r="C5" s="1" t="s">
        <v>227</v>
      </c>
      <c r="D5" s="11" t="s">
        <v>107</v>
      </c>
      <c r="E5" s="11" t="s">
        <v>102</v>
      </c>
      <c r="F5" s="11"/>
      <c r="G5" s="11"/>
      <c r="H5" s="11"/>
      <c r="I5" s="11"/>
    </row>
    <row r="6" spans="1:10" ht="24" customHeight="1">
      <c r="A6" s="1" t="s">
        <v>169</v>
      </c>
      <c r="B6" s="1" t="s">
        <v>228</v>
      </c>
      <c r="C6" s="1" t="s">
        <v>229</v>
      </c>
      <c r="D6" s="11" t="s">
        <v>101</v>
      </c>
      <c r="E6" s="11" t="s">
        <v>102</v>
      </c>
      <c r="F6" s="11"/>
      <c r="G6" s="11"/>
      <c r="H6" s="11"/>
      <c r="I6" s="11"/>
    </row>
    <row r="7" spans="1:10" ht="24" customHeight="1">
      <c r="A7" s="1" t="s">
        <v>19</v>
      </c>
      <c r="B7" s="1" t="s">
        <v>230</v>
      </c>
      <c r="C7" s="1" t="s">
        <v>231</v>
      </c>
      <c r="D7" s="11" t="s">
        <v>101</v>
      </c>
      <c r="E7" s="11" t="s">
        <v>102</v>
      </c>
      <c r="F7" s="11"/>
      <c r="G7" s="11"/>
      <c r="H7" s="11"/>
      <c r="I7" s="11"/>
    </row>
    <row r="8" spans="1:10" ht="24" customHeight="1">
      <c r="A8" s="1" t="s">
        <v>19</v>
      </c>
      <c r="B8" s="1" t="s">
        <v>232</v>
      </c>
      <c r="C8" s="1" t="s">
        <v>233</v>
      </c>
      <c r="D8" s="11" t="s">
        <v>101</v>
      </c>
      <c r="E8" s="11" t="s">
        <v>102</v>
      </c>
      <c r="F8" s="11"/>
      <c r="G8" s="11"/>
      <c r="H8" s="11"/>
      <c r="I8" s="11"/>
    </row>
    <row r="9" spans="1:10" ht="24" customHeight="1">
      <c r="A9" s="1" t="s">
        <v>180</v>
      </c>
      <c r="B9" s="1" t="s">
        <v>234</v>
      </c>
      <c r="C9" s="1" t="s">
        <v>235</v>
      </c>
      <c r="D9" s="11" t="s">
        <v>101</v>
      </c>
      <c r="E9" s="11" t="s">
        <v>102</v>
      </c>
      <c r="F9" s="11"/>
      <c r="G9" s="11"/>
      <c r="H9" s="11"/>
      <c r="I9" s="11"/>
    </row>
    <row r="10" spans="1:10" ht="24" customHeight="1">
      <c r="A10" s="1" t="s">
        <v>186</v>
      </c>
      <c r="B10" s="1" t="s">
        <v>236</v>
      </c>
      <c r="C10" s="1" t="s">
        <v>237</v>
      </c>
      <c r="D10" s="11" t="s">
        <v>107</v>
      </c>
      <c r="E10" s="11" t="s">
        <v>102</v>
      </c>
      <c r="F10" s="11"/>
      <c r="G10" s="11"/>
      <c r="H10" s="11"/>
      <c r="I10" s="11"/>
    </row>
    <row r="11" spans="1:10" ht="24" customHeight="1">
      <c r="A11" s="1" t="s">
        <v>186</v>
      </c>
      <c r="B11" s="1" t="s">
        <v>238</v>
      </c>
      <c r="C11" s="1" t="s">
        <v>239</v>
      </c>
      <c r="D11" s="11" t="s">
        <v>107</v>
      </c>
      <c r="E11" s="11" t="s">
        <v>102</v>
      </c>
      <c r="F11" s="11"/>
      <c r="G11" s="11"/>
      <c r="H11" s="11"/>
      <c r="I11" s="11"/>
    </row>
    <row r="12" spans="1:10" ht="24" customHeight="1">
      <c r="A12" s="1" t="s">
        <v>240</v>
      </c>
      <c r="B12" s="1" t="s">
        <v>241</v>
      </c>
      <c r="C12" s="1" t="s">
        <v>242</v>
      </c>
      <c r="D12" s="11" t="s">
        <v>107</v>
      </c>
      <c r="E12" s="11" t="s">
        <v>102</v>
      </c>
      <c r="F12" s="11"/>
      <c r="G12" s="11"/>
      <c r="H12" s="11"/>
      <c r="I12" s="11"/>
    </row>
    <row r="13" spans="1:10" ht="24" customHeight="1">
      <c r="A13" s="1" t="s">
        <v>202</v>
      </c>
      <c r="B13" s="1" t="s">
        <v>198</v>
      </c>
      <c r="C13" s="1" t="s">
        <v>243</v>
      </c>
      <c r="D13" s="11" t="s">
        <v>107</v>
      </c>
      <c r="E13" s="11" t="s">
        <v>102</v>
      </c>
      <c r="F13" s="11"/>
      <c r="G13" s="11"/>
      <c r="H13" s="11"/>
      <c r="I13" s="11"/>
    </row>
    <row r="14" spans="1:10" ht="24" customHeight="1">
      <c r="A14" s="1" t="s">
        <v>43</v>
      </c>
      <c r="B14" s="1" t="s">
        <v>244</v>
      </c>
      <c r="C14" s="1" t="s">
        <v>245</v>
      </c>
      <c r="D14" s="11" t="s">
        <v>246</v>
      </c>
      <c r="E14" s="11" t="s">
        <v>102</v>
      </c>
      <c r="F14" s="11"/>
      <c r="G14" s="11"/>
      <c r="H14" s="11"/>
      <c r="I14" s="11"/>
    </row>
    <row r="15" spans="1:10" ht="24" customHeight="1">
      <c r="A15" s="1" t="s">
        <v>247</v>
      </c>
      <c r="B15" s="1" t="s">
        <v>45</v>
      </c>
      <c r="C15" s="1" t="s">
        <v>248</v>
      </c>
      <c r="D15" s="11" t="s">
        <v>107</v>
      </c>
      <c r="E15" s="11" t="s">
        <v>102</v>
      </c>
      <c r="F15" s="11"/>
      <c r="G15" s="11"/>
      <c r="H15" s="11"/>
      <c r="I15" s="11"/>
    </row>
    <row r="16" spans="1:10" ht="24" customHeight="1">
      <c r="A16" s="1" t="s">
        <v>249</v>
      </c>
      <c r="B16" s="1" t="s">
        <v>250</v>
      </c>
      <c r="C16" s="1" t="s">
        <v>251</v>
      </c>
      <c r="D16" s="11" t="s">
        <v>101</v>
      </c>
      <c r="E16" s="11" t="s">
        <v>102</v>
      </c>
      <c r="F16" s="11"/>
      <c r="G16" s="11"/>
      <c r="H16" s="11"/>
      <c r="I16" s="11"/>
    </row>
    <row r="17" spans="1:9" ht="24" customHeight="1">
      <c r="A17" s="1"/>
      <c r="B17" s="1"/>
      <c r="C17" s="1"/>
      <c r="D17" s="1"/>
      <c r="E17" s="1"/>
      <c r="F17" s="1"/>
      <c r="G17" s="1"/>
      <c r="H17" s="1"/>
      <c r="I17" s="1"/>
    </row>
    <row r="18" spans="1:9" ht="24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 ht="24" customHeight="1">
      <c r="A19" s="27" t="s">
        <v>252</v>
      </c>
      <c r="B19" s="27"/>
      <c r="C19" s="27"/>
      <c r="D19" s="27"/>
      <c r="E19" s="27"/>
      <c r="F19" s="27"/>
      <c r="G19" s="27"/>
      <c r="H19" s="27"/>
      <c r="I19" s="27"/>
    </row>
    <row r="20" spans="1:9" ht="24" customHeight="1">
      <c r="A20" s="1" t="s">
        <v>152</v>
      </c>
      <c r="B20" s="13">
        <f>COUNTIF(E5:E16,"미점검")+COUNTIF(E5:E16,"수정필요")</f>
        <v>12</v>
      </c>
      <c r="C20" s="1" t="s">
        <v>153</v>
      </c>
      <c r="D20" s="13">
        <f>COUNTIFS(D5:D16,"P0",E5:E16,"&lt;&gt;완료",E5:E16,"&lt;&gt;해당없음")</f>
        <v>5</v>
      </c>
      <c r="E20" s="1" t="s">
        <v>253</v>
      </c>
      <c r="F20" s="10">
        <f>IF(COUNTA(E5:E16)=0,"",COUNTIF(E5:E16,"완료")/COUNTA(E5:E16))</f>
        <v>0</v>
      </c>
      <c r="G20" s="1" t="s">
        <v>154</v>
      </c>
      <c r="H20" s="13" t="str">
        <f>IF(D20&gt;0,"빨강: P0 먼저 해결",IF(B20&gt;0,"노랑: 미완료 정리","초록: 운영 루틴 양호"))</f>
        <v>빨강: P0 먼저 해결</v>
      </c>
      <c r="I20" s="1"/>
    </row>
    <row r="21" spans="1:9" ht="24" customHeight="1">
      <c r="A21" s="1" t="s">
        <v>254</v>
      </c>
      <c r="B21" s="1"/>
      <c r="C21" s="1"/>
      <c r="D21" s="1"/>
      <c r="E21" s="1"/>
      <c r="F21" s="1"/>
      <c r="G21" s="1"/>
      <c r="H21" s="1"/>
      <c r="I21" s="1"/>
    </row>
    <row r="22" spans="1:9" ht="24" customHeight="1">
      <c r="A22" s="1" t="s">
        <v>216</v>
      </c>
      <c r="B22" s="1"/>
      <c r="C22" s="1"/>
      <c r="D22" s="1"/>
      <c r="E22" s="1"/>
      <c r="F22" s="1"/>
      <c r="G22" s="1"/>
      <c r="H22" s="1"/>
      <c r="I22" s="1"/>
    </row>
  </sheetData>
  <mergeCells count="3">
    <mergeCell ref="A1:I1"/>
    <mergeCell ref="A2:I2"/>
    <mergeCell ref="A19:I19"/>
  </mergeCells>
  <phoneticPr fontId="8" type="noConversion"/>
  <dataValidations count="1">
    <dataValidation allowBlank="1" sqref="D5:E16" xr:uid="{00000000-0002-0000-0400-000000000000}"/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showGridLines="0" tabSelected="1" workbookViewId="0">
      <selection activeCell="D20" sqref="D20"/>
    </sheetView>
  </sheetViews>
  <sheetFormatPr defaultRowHeight="14.25"/>
  <cols>
    <col min="1" max="1" width="18" customWidth="1"/>
    <col min="2" max="2" width="24" customWidth="1"/>
    <col min="3" max="4" width="44" customWidth="1"/>
    <col min="5" max="5" width="20" customWidth="1"/>
    <col min="6" max="6" width="18" customWidth="1"/>
    <col min="7" max="7" width="20" customWidth="1"/>
    <col min="8" max="8" width="24" customWidth="1"/>
    <col min="9" max="9" width="20" customWidth="1"/>
  </cols>
  <sheetData>
    <row r="1" spans="1:10" ht="30" customHeight="1">
      <c r="A1" s="25" t="s">
        <v>255</v>
      </c>
      <c r="B1" s="25"/>
      <c r="C1" s="25"/>
      <c r="D1" s="25"/>
      <c r="E1" s="25"/>
      <c r="F1" s="25"/>
      <c r="G1" s="25"/>
      <c r="H1" s="25"/>
      <c r="I1" s="25"/>
      <c r="J1" s="24"/>
    </row>
    <row r="2" spans="1:10" ht="30" customHeight="1">
      <c r="A2" s="26" t="s">
        <v>256</v>
      </c>
      <c r="B2" s="26"/>
      <c r="C2" s="26"/>
      <c r="D2" s="26"/>
      <c r="E2" s="26"/>
      <c r="F2" s="26"/>
      <c r="G2" s="26"/>
      <c r="H2" s="26"/>
      <c r="I2" s="26"/>
    </row>
    <row r="3" spans="1:10" ht="24" customHeight="1">
      <c r="A3" s="1"/>
      <c r="B3" s="1"/>
      <c r="C3" s="1"/>
      <c r="D3" s="1"/>
      <c r="E3" s="1"/>
      <c r="F3" s="1"/>
      <c r="G3" s="1"/>
      <c r="H3" s="1"/>
      <c r="I3" s="1"/>
    </row>
    <row r="4" spans="1:10" ht="32.1" customHeight="1">
      <c r="A4" s="23" t="s">
        <v>257</v>
      </c>
      <c r="B4" s="23" t="s">
        <v>258</v>
      </c>
      <c r="C4" s="23" t="s">
        <v>259</v>
      </c>
      <c r="D4" s="23" t="s">
        <v>260</v>
      </c>
      <c r="E4" s="23" t="s">
        <v>261</v>
      </c>
      <c r="F4" s="23" t="s">
        <v>93</v>
      </c>
      <c r="G4" s="23" t="s">
        <v>223</v>
      </c>
      <c r="H4" s="23" t="s">
        <v>262</v>
      </c>
      <c r="I4" s="23" t="s">
        <v>97</v>
      </c>
    </row>
    <row r="5" spans="1:10" ht="24" customHeight="1">
      <c r="A5" s="1" t="s">
        <v>263</v>
      </c>
      <c r="B5" s="1" t="s">
        <v>264</v>
      </c>
      <c r="C5" s="1" t="s">
        <v>265</v>
      </c>
      <c r="D5" s="1" t="s">
        <v>266</v>
      </c>
      <c r="E5" s="1" t="s">
        <v>267</v>
      </c>
      <c r="F5" s="11" t="s">
        <v>268</v>
      </c>
      <c r="G5" s="11"/>
      <c r="H5" s="11"/>
      <c r="I5" s="11"/>
    </row>
    <row r="6" spans="1:10" ht="24" customHeight="1">
      <c r="A6" s="1" t="s">
        <v>269</v>
      </c>
      <c r="B6" s="1" t="s">
        <v>270</v>
      </c>
      <c r="C6" s="1" t="s">
        <v>271</v>
      </c>
      <c r="D6" s="1" t="s">
        <v>272</v>
      </c>
      <c r="E6" s="1" t="s">
        <v>273</v>
      </c>
      <c r="F6" s="11" t="s">
        <v>268</v>
      </c>
      <c r="G6" s="11"/>
      <c r="H6" s="11"/>
      <c r="I6" s="11"/>
    </row>
    <row r="7" spans="1:10" ht="24" customHeight="1">
      <c r="A7" s="1" t="s">
        <v>274</v>
      </c>
      <c r="B7" s="1" t="s">
        <v>275</v>
      </c>
      <c r="C7" s="1" t="s">
        <v>276</v>
      </c>
      <c r="D7" s="1" t="s">
        <v>277</v>
      </c>
      <c r="E7" s="1" t="s">
        <v>278</v>
      </c>
      <c r="F7" s="11" t="s">
        <v>268</v>
      </c>
      <c r="G7" s="11"/>
      <c r="H7" s="11"/>
      <c r="I7" s="11"/>
    </row>
    <row r="8" spans="1:10" ht="24" customHeight="1">
      <c r="A8" s="1" t="s">
        <v>279</v>
      </c>
      <c r="B8" s="1" t="s">
        <v>280</v>
      </c>
      <c r="C8" s="1" t="s">
        <v>281</v>
      </c>
      <c r="D8" s="1" t="s">
        <v>282</v>
      </c>
      <c r="E8" s="1" t="s">
        <v>283</v>
      </c>
      <c r="F8" s="11" t="s">
        <v>268</v>
      </c>
      <c r="G8" s="11"/>
      <c r="H8" s="11"/>
      <c r="I8" s="11"/>
    </row>
    <row r="9" spans="1:10" ht="24" customHeight="1">
      <c r="A9" s="1" t="s">
        <v>284</v>
      </c>
      <c r="B9" s="1" t="s">
        <v>285</v>
      </c>
      <c r="C9" s="1" t="s">
        <v>286</v>
      </c>
      <c r="D9" s="1" t="s">
        <v>287</v>
      </c>
      <c r="E9" s="1" t="s">
        <v>288</v>
      </c>
      <c r="F9" s="11" t="s">
        <v>268</v>
      </c>
      <c r="G9" s="11"/>
      <c r="H9" s="11"/>
      <c r="I9" s="11"/>
    </row>
    <row r="10" spans="1:10" ht="24" customHeight="1">
      <c r="A10" s="1" t="s">
        <v>289</v>
      </c>
      <c r="B10" s="1" t="s">
        <v>290</v>
      </c>
      <c r="C10" s="1" t="s">
        <v>291</v>
      </c>
      <c r="D10" s="1" t="s">
        <v>292</v>
      </c>
      <c r="E10" s="1" t="s">
        <v>293</v>
      </c>
      <c r="F10" s="11" t="s">
        <v>268</v>
      </c>
      <c r="G10" s="11"/>
      <c r="H10" s="11"/>
      <c r="I10" s="11"/>
    </row>
    <row r="11" spans="1:10" ht="24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10" ht="24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10" ht="24" customHeight="1">
      <c r="A13" s="30" t="s">
        <v>294</v>
      </c>
      <c r="B13" s="30"/>
      <c r="C13" s="30"/>
      <c r="D13" s="30"/>
      <c r="E13" s="30"/>
      <c r="F13" s="30"/>
      <c r="G13" s="30"/>
      <c r="H13" s="30"/>
      <c r="I13" s="30"/>
    </row>
    <row r="14" spans="1:10" ht="24" customHeight="1">
      <c r="A14" s="31" t="s">
        <v>295</v>
      </c>
      <c r="B14" s="31" t="s">
        <v>296</v>
      </c>
      <c r="C14" s="31"/>
      <c r="D14" s="31"/>
      <c r="E14" s="31"/>
      <c r="F14" s="31"/>
      <c r="G14" s="31"/>
      <c r="H14" s="31"/>
      <c r="I14" s="31"/>
    </row>
    <row r="15" spans="1:10" ht="24" customHeight="1">
      <c r="A15" s="31" t="s">
        <v>297</v>
      </c>
      <c r="B15" s="31" t="s">
        <v>298</v>
      </c>
      <c r="C15" s="31"/>
      <c r="D15" s="31"/>
      <c r="E15" s="31"/>
      <c r="F15" s="31"/>
      <c r="G15" s="31"/>
      <c r="H15" s="31"/>
      <c r="I15" s="31"/>
    </row>
    <row r="16" spans="1:10" ht="24" customHeight="1">
      <c r="A16" s="31" t="s">
        <v>299</v>
      </c>
      <c r="B16" s="31" t="s">
        <v>300</v>
      </c>
      <c r="C16" s="31"/>
      <c r="D16" s="31"/>
      <c r="E16" s="31"/>
      <c r="F16" s="31"/>
      <c r="G16" s="31"/>
      <c r="H16" s="31"/>
      <c r="I16" s="31"/>
    </row>
    <row r="17" spans="1:9" ht="24" customHeight="1">
      <c r="A17" s="31" t="s">
        <v>301</v>
      </c>
      <c r="B17" s="31" t="s">
        <v>302</v>
      </c>
      <c r="C17" s="31"/>
      <c r="D17" s="31"/>
      <c r="E17" s="31"/>
      <c r="F17" s="31"/>
      <c r="G17" s="31"/>
      <c r="H17" s="31"/>
      <c r="I17" s="31"/>
    </row>
    <row r="18" spans="1:9" ht="24" customHeight="1">
      <c r="A18" s="31" t="s">
        <v>303</v>
      </c>
      <c r="B18" s="31" t="s">
        <v>304</v>
      </c>
      <c r="C18" s="31"/>
      <c r="D18" s="31"/>
      <c r="E18" s="31"/>
      <c r="F18" s="31"/>
      <c r="G18" s="31"/>
      <c r="H18" s="31"/>
      <c r="I18" s="31"/>
    </row>
  </sheetData>
  <mergeCells count="8">
    <mergeCell ref="A16:I16"/>
    <mergeCell ref="A17:I17"/>
    <mergeCell ref="A18:I18"/>
    <mergeCell ref="A1:I1"/>
    <mergeCell ref="A2:I2"/>
    <mergeCell ref="A13:I13"/>
    <mergeCell ref="A14:I14"/>
    <mergeCell ref="A15:I15"/>
  </mergeCells>
  <phoneticPr fontId="8" type="noConversion"/>
  <dataValidations count="1">
    <dataValidation allowBlank="1" sqref="F5:F10" xr:uid="{00000000-0002-0000-0500-000000000000}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7"/>
  <sheetViews>
    <sheetView showGridLines="0" workbookViewId="0">
      <selection sqref="A1:I1"/>
    </sheetView>
  </sheetViews>
  <sheetFormatPr defaultRowHeight="14.25"/>
  <cols>
    <col min="1" max="1" width="18" customWidth="1"/>
    <col min="2" max="2" width="34" customWidth="1"/>
    <col min="3" max="3" width="54" customWidth="1"/>
    <col min="4" max="4" width="50" customWidth="1"/>
    <col min="5" max="5" width="28" customWidth="1"/>
    <col min="6" max="9" width="20" customWidth="1"/>
  </cols>
  <sheetData>
    <row r="1" spans="1:10" ht="30" customHeight="1">
      <c r="A1" s="25" t="s">
        <v>41</v>
      </c>
      <c r="B1" s="25"/>
      <c r="C1" s="25"/>
      <c r="D1" s="25"/>
      <c r="E1" s="25"/>
      <c r="F1" s="25"/>
      <c r="G1" s="25"/>
      <c r="H1" s="25"/>
      <c r="I1" s="25"/>
      <c r="J1" s="24"/>
    </row>
    <row r="2" spans="1:10" ht="30" customHeight="1">
      <c r="A2" s="26" t="s">
        <v>305</v>
      </c>
      <c r="B2" s="26"/>
      <c r="C2" s="26"/>
      <c r="D2" s="26"/>
      <c r="E2" s="26"/>
      <c r="F2" s="26"/>
      <c r="G2" s="26"/>
      <c r="H2" s="26"/>
      <c r="I2" s="26"/>
    </row>
    <row r="3" spans="1:10" ht="24" customHeight="1">
      <c r="A3" s="1"/>
      <c r="B3" s="1"/>
      <c r="C3" s="1"/>
      <c r="D3" s="1"/>
      <c r="E3" s="1"/>
      <c r="F3" s="1"/>
      <c r="G3" s="1"/>
      <c r="H3" s="1"/>
      <c r="I3" s="1"/>
    </row>
    <row r="4" spans="1:10" ht="32.1" customHeight="1">
      <c r="A4" s="23" t="s">
        <v>306</v>
      </c>
      <c r="B4" s="23" t="s">
        <v>257</v>
      </c>
      <c r="C4" s="23" t="s">
        <v>307</v>
      </c>
      <c r="D4" s="23" t="s">
        <v>308</v>
      </c>
      <c r="E4" s="23" t="s">
        <v>210</v>
      </c>
      <c r="F4" s="23" t="s">
        <v>165</v>
      </c>
      <c r="G4" s="23" t="s">
        <v>309</v>
      </c>
      <c r="H4" s="23" t="s">
        <v>223</v>
      </c>
      <c r="I4" s="23" t="s">
        <v>168</v>
      </c>
    </row>
    <row r="5" spans="1:10" ht="24" customHeight="1">
      <c r="A5" s="1" t="s">
        <v>310</v>
      </c>
      <c r="B5" s="1" t="s">
        <v>311</v>
      </c>
      <c r="C5" s="1" t="s">
        <v>312</v>
      </c>
      <c r="D5" s="11"/>
      <c r="E5" s="1" t="s">
        <v>313</v>
      </c>
      <c r="F5" s="11" t="s">
        <v>172</v>
      </c>
      <c r="G5" s="11"/>
      <c r="H5" s="11"/>
      <c r="I5" s="11"/>
    </row>
    <row r="6" spans="1:10" ht="24" customHeight="1">
      <c r="A6" s="1" t="s">
        <v>314</v>
      </c>
      <c r="B6" s="1" t="s">
        <v>315</v>
      </c>
      <c r="C6" s="1" t="s">
        <v>316</v>
      </c>
      <c r="D6" s="11"/>
      <c r="E6" s="1" t="s">
        <v>317</v>
      </c>
      <c r="F6" s="11" t="s">
        <v>172</v>
      </c>
      <c r="G6" s="11"/>
      <c r="H6" s="11"/>
      <c r="I6" s="11"/>
    </row>
    <row r="7" spans="1:10" ht="24" customHeight="1">
      <c r="A7" s="1" t="s">
        <v>269</v>
      </c>
      <c r="B7" s="1" t="s">
        <v>318</v>
      </c>
      <c r="C7" s="1" t="s">
        <v>319</v>
      </c>
      <c r="D7" s="11"/>
      <c r="E7" s="1" t="s">
        <v>320</v>
      </c>
      <c r="F7" s="11" t="s">
        <v>172</v>
      </c>
      <c r="G7" s="11"/>
      <c r="H7" s="11"/>
      <c r="I7" s="11"/>
    </row>
    <row r="8" spans="1:10" ht="24" customHeight="1">
      <c r="A8" s="1" t="s">
        <v>321</v>
      </c>
      <c r="B8" s="1" t="s">
        <v>322</v>
      </c>
      <c r="C8" s="1" t="s">
        <v>323</v>
      </c>
      <c r="D8" s="11"/>
      <c r="E8" s="1" t="s">
        <v>324</v>
      </c>
      <c r="F8" s="11" t="s">
        <v>172</v>
      </c>
      <c r="G8" s="11"/>
      <c r="H8" s="11"/>
      <c r="I8" s="11"/>
    </row>
    <row r="9" spans="1:10" ht="24" customHeight="1">
      <c r="A9" s="1" t="s">
        <v>325</v>
      </c>
      <c r="B9" s="1" t="s">
        <v>275</v>
      </c>
      <c r="C9" s="1" t="s">
        <v>326</v>
      </c>
      <c r="D9" s="11"/>
      <c r="E9" s="1" t="s">
        <v>327</v>
      </c>
      <c r="F9" s="11" t="s">
        <v>172</v>
      </c>
      <c r="G9" s="11"/>
      <c r="H9" s="11"/>
      <c r="I9" s="11"/>
    </row>
    <row r="10" spans="1:10" ht="24" customHeight="1">
      <c r="A10" s="1" t="s">
        <v>328</v>
      </c>
      <c r="B10" s="1" t="s">
        <v>329</v>
      </c>
      <c r="C10" s="1" t="s">
        <v>330</v>
      </c>
      <c r="D10" s="11"/>
      <c r="E10" s="1" t="s">
        <v>331</v>
      </c>
      <c r="F10" s="11" t="s">
        <v>172</v>
      </c>
      <c r="G10" s="11"/>
      <c r="H10" s="11"/>
      <c r="I10" s="11"/>
    </row>
    <row r="11" spans="1:10" ht="24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10" ht="24" customHeight="1">
      <c r="A12" s="1"/>
      <c r="B12" s="1"/>
      <c r="C12" s="1"/>
      <c r="D12" s="1"/>
      <c r="E12" s="1"/>
      <c r="F12" s="1"/>
      <c r="G12" s="1"/>
      <c r="H12" s="1"/>
      <c r="I12" s="1"/>
    </row>
    <row r="13" spans="1:10" ht="24" customHeight="1">
      <c r="A13" s="30" t="s">
        <v>332</v>
      </c>
      <c r="B13" s="30"/>
      <c r="C13" s="30"/>
      <c r="D13" s="30"/>
      <c r="E13" s="30"/>
      <c r="F13" s="30"/>
      <c r="G13" s="30"/>
      <c r="H13" s="30"/>
      <c r="I13" s="30"/>
    </row>
    <row r="14" spans="1:10" ht="24" customHeight="1">
      <c r="A14" s="31" t="s">
        <v>333</v>
      </c>
      <c r="B14" s="31" t="s">
        <v>334</v>
      </c>
      <c r="C14" s="31"/>
      <c r="D14" s="31"/>
      <c r="E14" s="31"/>
      <c r="F14" s="31"/>
      <c r="G14" s="31"/>
      <c r="H14" s="31"/>
      <c r="I14" s="31"/>
    </row>
    <row r="15" spans="1:10" ht="24" customHeight="1">
      <c r="A15" s="31" t="s">
        <v>335</v>
      </c>
      <c r="B15" s="31" t="s">
        <v>336</v>
      </c>
      <c r="C15" s="31"/>
      <c r="D15" s="31"/>
      <c r="E15" s="31"/>
      <c r="F15" s="31"/>
      <c r="G15" s="31"/>
      <c r="H15" s="31"/>
      <c r="I15" s="31"/>
    </row>
    <row r="16" spans="1:10" ht="24" customHeight="1">
      <c r="A16" s="31" t="s">
        <v>337</v>
      </c>
      <c r="B16" s="31" t="s">
        <v>338</v>
      </c>
      <c r="C16" s="31"/>
      <c r="D16" s="31"/>
      <c r="E16" s="31"/>
      <c r="F16" s="31"/>
      <c r="G16" s="31"/>
      <c r="H16" s="31"/>
      <c r="I16" s="31"/>
    </row>
    <row r="17" spans="1:9" ht="24" customHeight="1">
      <c r="A17" s="31" t="s">
        <v>339</v>
      </c>
      <c r="B17" s="31" t="s">
        <v>340</v>
      </c>
      <c r="C17" s="31"/>
      <c r="D17" s="31"/>
      <c r="E17" s="31"/>
      <c r="F17" s="31"/>
      <c r="G17" s="31"/>
      <c r="H17" s="31"/>
      <c r="I17" s="31"/>
    </row>
  </sheetData>
  <mergeCells count="7">
    <mergeCell ref="A16:I16"/>
    <mergeCell ref="A17:I17"/>
    <mergeCell ref="A1:I1"/>
    <mergeCell ref="A2:I2"/>
    <mergeCell ref="A13:I13"/>
    <mergeCell ref="A14:I14"/>
    <mergeCell ref="A15:I15"/>
  </mergeCells>
  <phoneticPr fontId="8" type="noConversion"/>
  <dataValidations count="1">
    <dataValidation allowBlank="1" sqref="F5:F10" xr:uid="{00000000-0002-0000-0600-000000000000}"/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"/>
  <sheetViews>
    <sheetView showGridLines="0" workbookViewId="0">
      <selection sqref="A1:J1"/>
    </sheetView>
  </sheetViews>
  <sheetFormatPr defaultRowHeight="14.25"/>
  <cols>
    <col min="1" max="1" width="12" customWidth="1"/>
    <col min="2" max="2" width="18" customWidth="1"/>
    <col min="3" max="3" width="14" customWidth="1"/>
    <col min="4" max="4" width="12" customWidth="1"/>
    <col min="5" max="6" width="28" customWidth="1"/>
    <col min="7" max="7" width="32" customWidth="1"/>
    <col min="8" max="8" width="30" customWidth="1"/>
    <col min="9" max="9" width="18" customWidth="1"/>
    <col min="10" max="10" width="22" customWidth="1"/>
  </cols>
  <sheetData>
    <row r="1" spans="1:10" ht="30" customHeight="1">
      <c r="A1" s="25" t="s">
        <v>341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0" customHeight="1">
      <c r="A2" s="26" t="s">
        <v>342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4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2.1" customHeight="1">
      <c r="A4" s="23" t="s">
        <v>343</v>
      </c>
      <c r="B4" s="23" t="s">
        <v>344</v>
      </c>
      <c r="C4" s="23" t="s">
        <v>345</v>
      </c>
      <c r="D4" s="23" t="s">
        <v>64</v>
      </c>
      <c r="E4" s="23" t="s">
        <v>346</v>
      </c>
      <c r="F4" s="23" t="s">
        <v>347</v>
      </c>
      <c r="G4" s="23" t="s">
        <v>348</v>
      </c>
      <c r="H4" s="23" t="s">
        <v>349</v>
      </c>
      <c r="I4" s="23" t="s">
        <v>93</v>
      </c>
      <c r="J4" s="23" t="s">
        <v>350</v>
      </c>
    </row>
    <row r="5" spans="1:10" ht="24" customHeight="1">
      <c r="A5" s="11"/>
      <c r="B5" s="11"/>
      <c r="C5" s="11"/>
      <c r="D5" s="11"/>
      <c r="E5" s="11"/>
      <c r="F5" s="11"/>
      <c r="G5" s="11"/>
      <c r="H5" s="11"/>
      <c r="I5" s="11" t="s">
        <v>351</v>
      </c>
      <c r="J5" s="11" t="s">
        <v>352</v>
      </c>
    </row>
    <row r="6" spans="1:10" ht="24" customHeight="1">
      <c r="A6" s="11"/>
      <c r="B6" s="11"/>
      <c r="C6" s="11"/>
      <c r="D6" s="11"/>
      <c r="E6" s="11"/>
      <c r="F6" s="11"/>
      <c r="G6" s="11"/>
      <c r="H6" s="11"/>
      <c r="I6" s="11" t="s">
        <v>351</v>
      </c>
      <c r="J6" s="11" t="s">
        <v>352</v>
      </c>
    </row>
    <row r="7" spans="1:10" ht="24" customHeight="1">
      <c r="A7" s="11"/>
      <c r="B7" s="11"/>
      <c r="C7" s="11"/>
      <c r="D7" s="11"/>
      <c r="E7" s="11"/>
      <c r="F7" s="11"/>
      <c r="G7" s="11"/>
      <c r="H7" s="11"/>
      <c r="I7" s="11" t="s">
        <v>351</v>
      </c>
      <c r="J7" s="11" t="s">
        <v>352</v>
      </c>
    </row>
    <row r="8" spans="1:10" ht="24" customHeight="1">
      <c r="A8" s="11"/>
      <c r="B8" s="11"/>
      <c r="C8" s="11"/>
      <c r="D8" s="11"/>
      <c r="E8" s="11"/>
      <c r="F8" s="11"/>
      <c r="G8" s="11"/>
      <c r="H8" s="11"/>
      <c r="I8" s="11" t="s">
        <v>351</v>
      </c>
      <c r="J8" s="11" t="s">
        <v>352</v>
      </c>
    </row>
    <row r="9" spans="1:10" ht="24" customHeight="1">
      <c r="A9" s="11"/>
      <c r="B9" s="11"/>
      <c r="C9" s="11"/>
      <c r="D9" s="11"/>
      <c r="E9" s="11"/>
      <c r="F9" s="11"/>
      <c r="G9" s="11"/>
      <c r="H9" s="11"/>
      <c r="I9" s="11" t="s">
        <v>351</v>
      </c>
      <c r="J9" s="11" t="s">
        <v>352</v>
      </c>
    </row>
    <row r="10" spans="1:10" ht="24" customHeight="1">
      <c r="A10" s="11"/>
      <c r="B10" s="11"/>
      <c r="C10" s="11"/>
      <c r="D10" s="11"/>
      <c r="E10" s="11"/>
      <c r="F10" s="11"/>
      <c r="G10" s="11"/>
      <c r="H10" s="11"/>
      <c r="I10" s="11" t="s">
        <v>351</v>
      </c>
      <c r="J10" s="11" t="s">
        <v>352</v>
      </c>
    </row>
    <row r="11" spans="1:10" ht="24" customHeight="1">
      <c r="A11" s="11"/>
      <c r="B11" s="11"/>
      <c r="C11" s="11"/>
      <c r="D11" s="11"/>
      <c r="E11" s="11"/>
      <c r="F11" s="11"/>
      <c r="G11" s="11"/>
      <c r="H11" s="11"/>
      <c r="I11" s="11" t="s">
        <v>351</v>
      </c>
      <c r="J11" s="11" t="s">
        <v>352</v>
      </c>
    </row>
    <row r="12" spans="1:10" ht="24" customHeight="1">
      <c r="A12" s="11"/>
      <c r="B12" s="11"/>
      <c r="C12" s="11"/>
      <c r="D12" s="11"/>
      <c r="E12" s="11"/>
      <c r="F12" s="11"/>
      <c r="G12" s="11"/>
      <c r="H12" s="11"/>
      <c r="I12" s="11" t="s">
        <v>351</v>
      </c>
      <c r="J12" s="11" t="s">
        <v>352</v>
      </c>
    </row>
    <row r="13" spans="1:10" ht="24" customHeight="1">
      <c r="A13" s="11"/>
      <c r="B13" s="11"/>
      <c r="C13" s="11"/>
      <c r="D13" s="11"/>
      <c r="E13" s="11"/>
      <c r="F13" s="11"/>
      <c r="G13" s="11"/>
      <c r="H13" s="11"/>
      <c r="I13" s="11" t="s">
        <v>351</v>
      </c>
      <c r="J13" s="11" t="s">
        <v>352</v>
      </c>
    </row>
    <row r="14" spans="1:10" ht="24" customHeight="1">
      <c r="A14" s="11"/>
      <c r="B14" s="11"/>
      <c r="C14" s="11"/>
      <c r="D14" s="11"/>
      <c r="E14" s="11"/>
      <c r="F14" s="11"/>
      <c r="G14" s="11"/>
      <c r="H14" s="11"/>
      <c r="I14" s="11" t="s">
        <v>351</v>
      </c>
      <c r="J14" s="11" t="s">
        <v>352</v>
      </c>
    </row>
    <row r="15" spans="1:10" ht="24" customHeight="1">
      <c r="A15" s="11"/>
      <c r="B15" s="11"/>
      <c r="C15" s="11"/>
      <c r="D15" s="11"/>
      <c r="E15" s="11"/>
      <c r="F15" s="11"/>
      <c r="G15" s="11"/>
      <c r="H15" s="11"/>
      <c r="I15" s="11" t="s">
        <v>351</v>
      </c>
      <c r="J15" s="11" t="s">
        <v>352</v>
      </c>
    </row>
    <row r="16" spans="1:10" ht="24" customHeight="1">
      <c r="A16" s="11"/>
      <c r="B16" s="11"/>
      <c r="C16" s="11"/>
      <c r="D16" s="11"/>
      <c r="E16" s="11"/>
      <c r="F16" s="11"/>
      <c r="G16" s="11"/>
      <c r="H16" s="11"/>
      <c r="I16" s="11" t="s">
        <v>351</v>
      </c>
      <c r="J16" s="11" t="s">
        <v>352</v>
      </c>
    </row>
    <row r="17" spans="1:10" ht="24" customHeight="1">
      <c r="A17" s="11"/>
      <c r="B17" s="11"/>
      <c r="C17" s="11"/>
      <c r="D17" s="11"/>
      <c r="E17" s="11"/>
      <c r="F17" s="11"/>
      <c r="G17" s="11"/>
      <c r="H17" s="11"/>
      <c r="I17" s="11" t="s">
        <v>351</v>
      </c>
      <c r="J17" s="11" t="s">
        <v>352</v>
      </c>
    </row>
    <row r="18" spans="1:10" ht="24" customHeight="1">
      <c r="A18" s="11"/>
      <c r="B18" s="11"/>
      <c r="C18" s="11"/>
      <c r="D18" s="11"/>
      <c r="E18" s="11"/>
      <c r="F18" s="11"/>
      <c r="G18" s="11"/>
      <c r="H18" s="11"/>
      <c r="I18" s="11" t="s">
        <v>351</v>
      </c>
      <c r="J18" s="11" t="s">
        <v>352</v>
      </c>
    </row>
    <row r="19" spans="1:10" ht="24" customHeight="1">
      <c r="A19" s="11"/>
      <c r="B19" s="11"/>
      <c r="C19" s="11"/>
      <c r="D19" s="11"/>
      <c r="E19" s="11"/>
      <c r="F19" s="11"/>
      <c r="G19" s="11"/>
      <c r="H19" s="11"/>
      <c r="I19" s="11" t="s">
        <v>351</v>
      </c>
      <c r="J19" s="11" t="s">
        <v>352</v>
      </c>
    </row>
    <row r="20" spans="1:10" ht="24" customHeight="1">
      <c r="A20" s="11"/>
      <c r="B20" s="11"/>
      <c r="C20" s="11"/>
      <c r="D20" s="11"/>
      <c r="E20" s="11"/>
      <c r="F20" s="11"/>
      <c r="G20" s="11"/>
      <c r="H20" s="11"/>
      <c r="I20" s="11" t="s">
        <v>351</v>
      </c>
      <c r="J20" s="11" t="s">
        <v>352</v>
      </c>
    </row>
    <row r="21" spans="1:10" ht="24" customHeight="1">
      <c r="A21" s="11"/>
      <c r="B21" s="11"/>
      <c r="C21" s="11"/>
      <c r="D21" s="11"/>
      <c r="E21" s="11"/>
      <c r="F21" s="11"/>
      <c r="G21" s="11"/>
      <c r="H21" s="11"/>
      <c r="I21" s="11" t="s">
        <v>351</v>
      </c>
      <c r="J21" s="11" t="s">
        <v>352</v>
      </c>
    </row>
    <row r="22" spans="1:10" ht="24" customHeight="1">
      <c r="A22" s="11"/>
      <c r="B22" s="11"/>
      <c r="C22" s="11"/>
      <c r="D22" s="11"/>
      <c r="E22" s="11"/>
      <c r="F22" s="11"/>
      <c r="G22" s="11"/>
      <c r="H22" s="11"/>
      <c r="I22" s="11" t="s">
        <v>351</v>
      </c>
      <c r="J22" s="11" t="s">
        <v>352</v>
      </c>
    </row>
    <row r="23" spans="1:10" ht="24" customHeight="1">
      <c r="A23" s="11"/>
      <c r="B23" s="11"/>
      <c r="C23" s="11"/>
      <c r="D23" s="11"/>
      <c r="E23" s="11"/>
      <c r="F23" s="11"/>
      <c r="G23" s="11"/>
      <c r="H23" s="11"/>
      <c r="I23" s="11" t="s">
        <v>351</v>
      </c>
      <c r="J23" s="11" t="s">
        <v>352</v>
      </c>
    </row>
    <row r="24" spans="1:10" ht="24" customHeight="1">
      <c r="A24" s="11"/>
      <c r="B24" s="11"/>
      <c r="C24" s="11"/>
      <c r="D24" s="11"/>
      <c r="E24" s="11"/>
      <c r="F24" s="11"/>
      <c r="G24" s="11"/>
      <c r="H24" s="11"/>
      <c r="I24" s="11" t="s">
        <v>351</v>
      </c>
      <c r="J24" s="11" t="s">
        <v>352</v>
      </c>
    </row>
    <row r="25" spans="1:10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24" customHeight="1">
      <c r="A27" s="27" t="s">
        <v>252</v>
      </c>
      <c r="B27" s="27"/>
      <c r="C27" s="27"/>
      <c r="D27" s="27"/>
      <c r="E27" s="27"/>
      <c r="F27" s="27"/>
      <c r="G27" s="27"/>
      <c r="H27" s="27"/>
      <c r="I27" s="27"/>
      <c r="J27" s="27"/>
    </row>
    <row r="28" spans="1:10" ht="24" customHeight="1">
      <c r="A28" s="1" t="s">
        <v>353</v>
      </c>
      <c r="B28" s="9">
        <f>COUNT(D5:D24)</f>
        <v>0</v>
      </c>
      <c r="C28" s="1" t="s">
        <v>354</v>
      </c>
      <c r="D28" s="8" t="str">
        <f>IF(B28=0,"",AVERAGE(D5:D24))</f>
        <v/>
      </c>
      <c r="E28" s="1" t="s">
        <v>355</v>
      </c>
      <c r="F28" s="9">
        <f>COUNTIF(D5:D24,"&lt;=4")</f>
        <v>0</v>
      </c>
      <c r="G28" s="1" t="s">
        <v>356</v>
      </c>
      <c r="H28" s="9">
        <f>COUNTIF(I5:I24,"재발방지필요")</f>
        <v>0</v>
      </c>
      <c r="I28" s="1" t="s">
        <v>154</v>
      </c>
      <c r="J28" s="1" t="str">
        <f>IF(H28&gt;0,"빨강: 반복 불만 개선",IF(F28&gt;0,"노랑: 4점 이하 원인 분석","초록: 후기 흐름 양호"))</f>
        <v>초록: 후기 흐름 양호</v>
      </c>
    </row>
    <row r="29" spans="1:10" ht="24" customHeight="1">
      <c r="A29" s="1" t="s">
        <v>357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24" customHeight="1">
      <c r="A30" s="1" t="s">
        <v>358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ht="24" customHeight="1">
      <c r="A31" s="1" t="s">
        <v>359</v>
      </c>
      <c r="B31" s="1"/>
      <c r="C31" s="1"/>
      <c r="D31" s="1"/>
      <c r="E31" s="1"/>
      <c r="F31" s="1"/>
      <c r="G31" s="1"/>
      <c r="H31" s="1"/>
      <c r="I31" s="1"/>
      <c r="J31" s="1"/>
    </row>
  </sheetData>
  <mergeCells count="3">
    <mergeCell ref="A1:J1"/>
    <mergeCell ref="A2:J2"/>
    <mergeCell ref="A27:J27"/>
  </mergeCells>
  <phoneticPr fontId="8" type="noConversion"/>
  <dataValidations count="1">
    <dataValidation allowBlank="1" sqref="D5:D24 I5:J24" xr:uid="{00000000-0002-0000-0700-000000000000}"/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5"/>
  <sheetViews>
    <sheetView showGridLines="0" workbookViewId="0">
      <selection sqref="A1:J1"/>
    </sheetView>
  </sheetViews>
  <sheetFormatPr defaultRowHeight="14.25"/>
  <cols>
    <col min="1" max="1" width="14" customWidth="1"/>
    <col min="2" max="2" width="24" customWidth="1"/>
    <col min="3" max="3" width="14" customWidth="1"/>
    <col min="4" max="4" width="28" customWidth="1"/>
    <col min="5" max="6" width="36" customWidth="1"/>
    <col min="7" max="9" width="18" customWidth="1"/>
    <col min="10" max="10" width="24" customWidth="1"/>
  </cols>
  <sheetData>
    <row r="1" spans="1:10" ht="30" customHeight="1">
      <c r="A1" s="25" t="s">
        <v>49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0" customHeight="1">
      <c r="A2" s="26" t="s">
        <v>360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4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2.1" customHeight="1">
      <c r="A4" s="23" t="s">
        <v>361</v>
      </c>
      <c r="B4" s="23" t="s">
        <v>362</v>
      </c>
      <c r="C4" s="23" t="s">
        <v>363</v>
      </c>
      <c r="D4" s="23" t="s">
        <v>364</v>
      </c>
      <c r="E4" s="23" t="s">
        <v>365</v>
      </c>
      <c r="F4" s="23" t="s">
        <v>349</v>
      </c>
      <c r="G4" s="23" t="s">
        <v>222</v>
      </c>
      <c r="H4" s="23" t="s">
        <v>93</v>
      </c>
      <c r="I4" s="23" t="s">
        <v>97</v>
      </c>
      <c r="J4" s="23" t="s">
        <v>366</v>
      </c>
    </row>
    <row r="5" spans="1:10" ht="24" customHeight="1">
      <c r="A5" s="11"/>
      <c r="B5" s="11"/>
      <c r="C5" s="11"/>
      <c r="D5" s="11"/>
      <c r="E5" s="11"/>
      <c r="F5" s="11"/>
      <c r="G5" s="11" t="s">
        <v>107</v>
      </c>
      <c r="H5" s="11" t="s">
        <v>351</v>
      </c>
      <c r="I5" s="11"/>
      <c r="J5" s="11" t="s">
        <v>367</v>
      </c>
    </row>
    <row r="6" spans="1:10" ht="24" customHeight="1">
      <c r="A6" s="11"/>
      <c r="B6" s="11"/>
      <c r="C6" s="11"/>
      <c r="D6" s="11"/>
      <c r="E6" s="11"/>
      <c r="F6" s="11"/>
      <c r="G6" s="11" t="s">
        <v>107</v>
      </c>
      <c r="H6" s="11" t="s">
        <v>351</v>
      </c>
      <c r="I6" s="11"/>
      <c r="J6" s="11" t="s">
        <v>367</v>
      </c>
    </row>
    <row r="7" spans="1:10" ht="24" customHeight="1">
      <c r="A7" s="11"/>
      <c r="B7" s="11"/>
      <c r="C7" s="11"/>
      <c r="D7" s="11"/>
      <c r="E7" s="11"/>
      <c r="F7" s="11"/>
      <c r="G7" s="11" t="s">
        <v>107</v>
      </c>
      <c r="H7" s="11" t="s">
        <v>351</v>
      </c>
      <c r="I7" s="11"/>
      <c r="J7" s="11" t="s">
        <v>367</v>
      </c>
    </row>
    <row r="8" spans="1:10" ht="24" customHeight="1">
      <c r="A8" s="11"/>
      <c r="B8" s="11"/>
      <c r="C8" s="11"/>
      <c r="D8" s="11"/>
      <c r="E8" s="11"/>
      <c r="F8" s="11"/>
      <c r="G8" s="11" t="s">
        <v>107</v>
      </c>
      <c r="H8" s="11" t="s">
        <v>351</v>
      </c>
      <c r="I8" s="11"/>
      <c r="J8" s="11" t="s">
        <v>367</v>
      </c>
    </row>
    <row r="9" spans="1:10" ht="24" customHeight="1">
      <c r="A9" s="11"/>
      <c r="B9" s="11"/>
      <c r="C9" s="11"/>
      <c r="D9" s="11"/>
      <c r="E9" s="11"/>
      <c r="F9" s="11"/>
      <c r="G9" s="11" t="s">
        <v>107</v>
      </c>
      <c r="H9" s="11" t="s">
        <v>351</v>
      </c>
      <c r="I9" s="11"/>
      <c r="J9" s="11" t="s">
        <v>367</v>
      </c>
    </row>
    <row r="10" spans="1:10" ht="24" customHeight="1">
      <c r="A10" s="11"/>
      <c r="B10" s="11"/>
      <c r="C10" s="11"/>
      <c r="D10" s="11"/>
      <c r="E10" s="11"/>
      <c r="F10" s="11"/>
      <c r="G10" s="11" t="s">
        <v>107</v>
      </c>
      <c r="H10" s="11" t="s">
        <v>351</v>
      </c>
      <c r="I10" s="11"/>
      <c r="J10" s="11" t="s">
        <v>367</v>
      </c>
    </row>
    <row r="11" spans="1:10" ht="24" customHeight="1">
      <c r="A11" s="11"/>
      <c r="B11" s="11"/>
      <c r="C11" s="11"/>
      <c r="D11" s="11"/>
      <c r="E11" s="11"/>
      <c r="F11" s="11"/>
      <c r="G11" s="11" t="s">
        <v>107</v>
      </c>
      <c r="H11" s="11" t="s">
        <v>351</v>
      </c>
      <c r="I11" s="11"/>
      <c r="J11" s="11" t="s">
        <v>367</v>
      </c>
    </row>
    <row r="12" spans="1:10" ht="24" customHeight="1">
      <c r="A12" s="11"/>
      <c r="B12" s="11"/>
      <c r="C12" s="11"/>
      <c r="D12" s="11"/>
      <c r="E12" s="11"/>
      <c r="F12" s="11"/>
      <c r="G12" s="11" t="s">
        <v>107</v>
      </c>
      <c r="H12" s="11" t="s">
        <v>351</v>
      </c>
      <c r="I12" s="11"/>
      <c r="J12" s="11" t="s">
        <v>367</v>
      </c>
    </row>
    <row r="13" spans="1:10" ht="24" customHeight="1">
      <c r="A13" s="11"/>
      <c r="B13" s="11"/>
      <c r="C13" s="11"/>
      <c r="D13" s="11"/>
      <c r="E13" s="11"/>
      <c r="F13" s="11"/>
      <c r="G13" s="11" t="s">
        <v>107</v>
      </c>
      <c r="H13" s="11" t="s">
        <v>351</v>
      </c>
      <c r="I13" s="11"/>
      <c r="J13" s="11" t="s">
        <v>367</v>
      </c>
    </row>
    <row r="14" spans="1:10" ht="24" customHeight="1">
      <c r="A14" s="11"/>
      <c r="B14" s="11"/>
      <c r="C14" s="11"/>
      <c r="D14" s="11"/>
      <c r="E14" s="11"/>
      <c r="F14" s="11"/>
      <c r="G14" s="11" t="s">
        <v>107</v>
      </c>
      <c r="H14" s="11" t="s">
        <v>351</v>
      </c>
      <c r="I14" s="11"/>
      <c r="J14" s="11" t="s">
        <v>367</v>
      </c>
    </row>
    <row r="15" spans="1:10" ht="24" customHeight="1">
      <c r="A15" s="11"/>
      <c r="B15" s="11"/>
      <c r="C15" s="11"/>
      <c r="D15" s="11"/>
      <c r="E15" s="11"/>
      <c r="F15" s="11"/>
      <c r="G15" s="11" t="s">
        <v>107</v>
      </c>
      <c r="H15" s="11" t="s">
        <v>351</v>
      </c>
      <c r="I15" s="11"/>
      <c r="J15" s="11" t="s">
        <v>367</v>
      </c>
    </row>
    <row r="16" spans="1:10" ht="24" customHeight="1">
      <c r="A16" s="11"/>
      <c r="B16" s="11"/>
      <c r="C16" s="11"/>
      <c r="D16" s="11"/>
      <c r="E16" s="11"/>
      <c r="F16" s="11"/>
      <c r="G16" s="11" t="s">
        <v>107</v>
      </c>
      <c r="H16" s="11" t="s">
        <v>351</v>
      </c>
      <c r="I16" s="11"/>
      <c r="J16" s="11" t="s">
        <v>367</v>
      </c>
    </row>
    <row r="17" spans="1:10" ht="24" customHeight="1">
      <c r="A17" s="11"/>
      <c r="B17" s="11"/>
      <c r="C17" s="11"/>
      <c r="D17" s="11"/>
      <c r="E17" s="11"/>
      <c r="F17" s="11"/>
      <c r="G17" s="11" t="s">
        <v>107</v>
      </c>
      <c r="H17" s="11" t="s">
        <v>351</v>
      </c>
      <c r="I17" s="11"/>
      <c r="J17" s="11" t="s">
        <v>367</v>
      </c>
    </row>
    <row r="18" spans="1:10" ht="24" customHeight="1">
      <c r="A18" s="11"/>
      <c r="B18" s="11"/>
      <c r="C18" s="11"/>
      <c r="D18" s="11"/>
      <c r="E18" s="11"/>
      <c r="F18" s="11"/>
      <c r="G18" s="11" t="s">
        <v>107</v>
      </c>
      <c r="H18" s="11" t="s">
        <v>351</v>
      </c>
      <c r="I18" s="11"/>
      <c r="J18" s="11" t="s">
        <v>367</v>
      </c>
    </row>
    <row r="19" spans="1:10" ht="24" customHeight="1">
      <c r="A19" s="11"/>
      <c r="B19" s="11"/>
      <c r="C19" s="11"/>
      <c r="D19" s="11"/>
      <c r="E19" s="11"/>
      <c r="F19" s="11"/>
      <c r="G19" s="11" t="s">
        <v>107</v>
      </c>
      <c r="H19" s="11" t="s">
        <v>351</v>
      </c>
      <c r="I19" s="11"/>
      <c r="J19" s="11" t="s">
        <v>367</v>
      </c>
    </row>
    <row r="20" spans="1:10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24" customHeight="1">
      <c r="A22" s="27" t="s">
        <v>252</v>
      </c>
      <c r="B22" s="27"/>
      <c r="C22" s="27"/>
      <c r="D22" s="27"/>
      <c r="E22" s="27"/>
      <c r="F22" s="27"/>
      <c r="G22" s="27"/>
      <c r="H22" s="27"/>
      <c r="I22" s="27"/>
      <c r="J22" s="27"/>
    </row>
    <row r="23" spans="1:10" ht="24" customHeight="1">
      <c r="A23" s="1" t="s">
        <v>368</v>
      </c>
      <c r="B23" s="1">
        <f>COUNTA(B5:B19)</f>
        <v>0</v>
      </c>
      <c r="C23" s="1" t="s">
        <v>369</v>
      </c>
      <c r="D23" s="1">
        <f>COUNTIF(G5:G19,"P0")</f>
        <v>0</v>
      </c>
      <c r="E23" s="1" t="s">
        <v>370</v>
      </c>
      <c r="F23" s="1">
        <f>COUNTIF(H5:H19,"해결중")+COUNTIF(H5:H19,"재발")</f>
        <v>0</v>
      </c>
      <c r="G23" s="1" t="s">
        <v>154</v>
      </c>
      <c r="H23" s="1" t="str">
        <f>IF(F23&gt;0,"빨강: 즉시 개선",IF(D23&gt;0,"노랑: P0 우선 해결","초록: 관리 가능"))</f>
        <v>초록: 관리 가능</v>
      </c>
      <c r="I23" s="1"/>
      <c r="J23" s="1"/>
    </row>
    <row r="24" spans="1:10" ht="24" customHeight="1">
      <c r="A24" s="1" t="s">
        <v>371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24" customHeight="1">
      <c r="A25" s="1" t="s">
        <v>372</v>
      </c>
      <c r="B25" s="1"/>
      <c r="C25" s="1"/>
      <c r="D25" s="1"/>
      <c r="E25" s="1"/>
      <c r="F25" s="1"/>
      <c r="G25" s="1"/>
      <c r="H25" s="1"/>
      <c r="I25" s="1"/>
      <c r="J25" s="1"/>
    </row>
  </sheetData>
  <mergeCells count="3">
    <mergeCell ref="A1:J1"/>
    <mergeCell ref="A2:J2"/>
    <mergeCell ref="A22:J22"/>
  </mergeCells>
  <phoneticPr fontId="8" type="noConversion"/>
  <dataValidations count="1">
    <dataValidation allowBlank="1" sqref="B5:B19 J5:J19 G5:H19" xr:uid="{00000000-0002-0000-0800-000000000000}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3"/>
  <sheetViews>
    <sheetView showGridLines="0" workbookViewId="0">
      <selection sqref="A1:I1"/>
    </sheetView>
  </sheetViews>
  <sheetFormatPr defaultRowHeight="14.25"/>
  <cols>
    <col min="1" max="1" width="24" customWidth="1"/>
    <col min="2" max="3" width="16" customWidth="1"/>
    <col min="4" max="4" width="20" customWidth="1"/>
    <col min="5" max="5" width="42" customWidth="1"/>
    <col min="6" max="7" width="22" customWidth="1"/>
    <col min="8" max="8" width="24" customWidth="1"/>
    <col min="9" max="9" width="20" customWidth="1"/>
  </cols>
  <sheetData>
    <row r="1" spans="1:10" ht="30" customHeight="1">
      <c r="A1" s="25" t="s">
        <v>373</v>
      </c>
      <c r="B1" s="25"/>
      <c r="C1" s="25"/>
      <c r="D1" s="25"/>
      <c r="E1" s="25"/>
      <c r="F1" s="25"/>
      <c r="G1" s="25"/>
      <c r="H1" s="25"/>
      <c r="I1" s="25"/>
      <c r="J1" s="24"/>
    </row>
    <row r="2" spans="1:10" ht="27.95" customHeight="1">
      <c r="A2" s="26" t="s">
        <v>374</v>
      </c>
      <c r="B2" s="26"/>
      <c r="C2" s="26"/>
      <c r="D2" s="26"/>
      <c r="E2" s="26"/>
      <c r="F2" s="26"/>
      <c r="G2" s="26"/>
      <c r="H2" s="26"/>
      <c r="I2" s="26"/>
    </row>
    <row r="3" spans="1:10">
      <c r="A3" s="1"/>
      <c r="B3" s="1"/>
      <c r="C3" s="1"/>
      <c r="D3" s="1"/>
      <c r="E3" s="1"/>
      <c r="F3" s="1"/>
      <c r="G3" s="1"/>
      <c r="H3" s="1"/>
      <c r="I3" s="1"/>
    </row>
    <row r="4" spans="1:10" ht="27.95" customHeight="1">
      <c r="A4" s="23" t="s">
        <v>375</v>
      </c>
      <c r="B4" s="23" t="s">
        <v>376</v>
      </c>
      <c r="C4" s="23" t="s">
        <v>377</v>
      </c>
      <c r="D4" s="23" t="s">
        <v>378</v>
      </c>
      <c r="E4" s="23" t="s">
        <v>379</v>
      </c>
      <c r="F4" s="23" t="s">
        <v>380</v>
      </c>
      <c r="G4" s="23" t="s">
        <v>223</v>
      </c>
      <c r="H4" s="23" t="s">
        <v>224</v>
      </c>
      <c r="I4" s="23" t="s">
        <v>216</v>
      </c>
    </row>
    <row r="5" spans="1:10">
      <c r="A5" s="1" t="s">
        <v>17</v>
      </c>
      <c r="B5" s="13">
        <f>'체크인 전 점검'!B28</f>
        <v>20</v>
      </c>
      <c r="C5" s="13">
        <f>'체크인 전 점검'!D28</f>
        <v>20</v>
      </c>
      <c r="D5" s="13">
        <f>'체크인 전 점검'!F28</f>
        <v>10</v>
      </c>
      <c r="E5" s="13" t="str">
        <f>'체크인 전 점검'!H28</f>
        <v>빨강: 체크인 전 P0 해결</v>
      </c>
      <c r="F5" s="11"/>
      <c r="G5" s="11"/>
      <c r="H5" s="11"/>
      <c r="I5" s="11"/>
    </row>
    <row r="6" spans="1:10">
      <c r="A6" s="1" t="s">
        <v>29</v>
      </c>
      <c r="B6" s="13">
        <f>'후기 방어 체크리스트'!F20</f>
        <v>0</v>
      </c>
      <c r="C6" s="13">
        <f>'후기 방어 체크리스트'!B20</f>
        <v>12</v>
      </c>
      <c r="D6" s="13">
        <f>'후기 방어 체크리스트'!D20</f>
        <v>5</v>
      </c>
      <c r="E6" s="13" t="str">
        <f>'후기 방어 체크리스트'!H20</f>
        <v>빨강: P0 먼저 해결</v>
      </c>
      <c r="F6" s="11"/>
      <c r="G6" s="11"/>
      <c r="H6" s="11"/>
      <c r="I6" s="11"/>
    </row>
    <row r="7" spans="1:10">
      <c r="A7" s="1" t="s">
        <v>381</v>
      </c>
      <c r="B7" s="13">
        <f>'후기 키워드 기록'!B28</f>
        <v>0</v>
      </c>
      <c r="C7" s="13">
        <f>'후기 키워드 기록'!F28</f>
        <v>0</v>
      </c>
      <c r="D7" s="13">
        <f>'후기 키워드 기록'!H28</f>
        <v>0</v>
      </c>
      <c r="E7" s="13" t="str">
        <f>'후기 키워드 기록'!J28</f>
        <v>초록: 후기 흐름 양호</v>
      </c>
      <c r="F7" s="11"/>
      <c r="G7" s="11"/>
      <c r="H7" s="11"/>
      <c r="I7" s="11"/>
    </row>
    <row r="8" spans="1:10">
      <c r="A8" s="1" t="s">
        <v>382</v>
      </c>
      <c r="B8" s="13">
        <f>'반복 불만 개선 로그'!B23</f>
        <v>0</v>
      </c>
      <c r="C8" s="13">
        <f>'반복 불만 개선 로그'!F23</f>
        <v>0</v>
      </c>
      <c r="D8" s="13">
        <f>'반복 불만 개선 로그'!D23</f>
        <v>0</v>
      </c>
      <c r="E8" s="13" t="str">
        <f>'반복 불만 개선 로그'!H23</f>
        <v>초록: 관리 가능</v>
      </c>
      <c r="F8" s="11"/>
      <c r="G8" s="11"/>
      <c r="H8" s="11"/>
      <c r="I8" s="11"/>
    </row>
    <row r="9" spans="1:10">
      <c r="A9" s="1"/>
      <c r="B9" s="1"/>
      <c r="C9" s="1"/>
      <c r="D9" s="1"/>
      <c r="E9" s="1"/>
      <c r="F9" s="1"/>
      <c r="G9" s="1"/>
      <c r="H9" s="1"/>
      <c r="I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</row>
    <row r="11" spans="1:10" ht="24" customHeight="1">
      <c r="A11" s="27" t="s">
        <v>383</v>
      </c>
      <c r="B11" s="27"/>
      <c r="C11" s="27"/>
      <c r="D11" s="27"/>
      <c r="E11" s="27"/>
      <c r="F11" s="27"/>
      <c r="G11" s="27"/>
      <c r="H11" s="27"/>
      <c r="I11" s="27"/>
    </row>
    <row r="12" spans="1:10">
      <c r="A12" s="4" t="s">
        <v>384</v>
      </c>
      <c r="B12" s="11"/>
      <c r="C12" s="11"/>
      <c r="D12" s="11"/>
      <c r="E12" s="11"/>
      <c r="F12" s="11"/>
      <c r="G12" s="11"/>
      <c r="H12" s="11"/>
      <c r="I12" s="11"/>
    </row>
    <row r="13" spans="1:10" ht="25.5">
      <c r="A13" s="4" t="s">
        <v>385</v>
      </c>
      <c r="B13" s="11"/>
      <c r="C13" s="11"/>
      <c r="D13" s="11"/>
      <c r="E13" s="11"/>
      <c r="F13" s="11"/>
      <c r="G13" s="11"/>
      <c r="H13" s="11"/>
      <c r="I13" s="11"/>
    </row>
    <row r="14" spans="1:10">
      <c r="A14" s="4" t="s">
        <v>386</v>
      </c>
      <c r="B14" s="11"/>
      <c r="C14" s="11"/>
      <c r="D14" s="11"/>
      <c r="E14" s="11"/>
      <c r="F14" s="11"/>
      <c r="G14" s="11"/>
      <c r="H14" s="11"/>
      <c r="I14" s="11"/>
    </row>
    <row r="15" spans="1:10">
      <c r="A15" s="4" t="s">
        <v>387</v>
      </c>
      <c r="B15" s="11"/>
      <c r="C15" s="11"/>
      <c r="D15" s="11"/>
      <c r="E15" s="11"/>
      <c r="F15" s="11"/>
      <c r="G15" s="11"/>
      <c r="H15" s="11"/>
      <c r="I15" s="11"/>
    </row>
    <row r="16" spans="1:10">
      <c r="A16" s="4" t="s">
        <v>388</v>
      </c>
      <c r="B16" s="11"/>
      <c r="C16" s="11"/>
      <c r="D16" s="11"/>
      <c r="E16" s="11"/>
      <c r="F16" s="11"/>
      <c r="G16" s="11"/>
      <c r="H16" s="11"/>
      <c r="I16" s="11"/>
    </row>
    <row r="17" spans="1:9">
      <c r="A17" s="4" t="s">
        <v>389</v>
      </c>
      <c r="B17" s="11"/>
      <c r="C17" s="11"/>
      <c r="D17" s="11"/>
      <c r="E17" s="11"/>
      <c r="F17" s="11"/>
      <c r="G17" s="11"/>
      <c r="H17" s="11"/>
      <c r="I17" s="11"/>
    </row>
    <row r="18" spans="1:9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  <row r="20" spans="1:9" ht="24" customHeight="1">
      <c r="A20" s="27" t="s">
        <v>390</v>
      </c>
      <c r="B20" s="27"/>
      <c r="C20" s="27"/>
      <c r="D20" s="27"/>
      <c r="E20" s="27"/>
      <c r="F20" s="27"/>
      <c r="G20" s="27"/>
      <c r="H20" s="27"/>
      <c r="I20" s="27"/>
    </row>
    <row r="21" spans="1:9">
      <c r="A21" s="29" t="s">
        <v>391</v>
      </c>
      <c r="B21" s="29"/>
      <c r="C21" s="29"/>
      <c r="D21" s="29"/>
      <c r="E21" s="29"/>
      <c r="F21" s="29"/>
      <c r="G21" s="29"/>
      <c r="H21" s="29"/>
      <c r="I21" s="29"/>
    </row>
    <row r="22" spans="1:9">
      <c r="A22" s="29" t="s">
        <v>392</v>
      </c>
      <c r="B22" s="29"/>
      <c r="C22" s="29"/>
      <c r="D22" s="29"/>
      <c r="E22" s="29"/>
      <c r="F22" s="29"/>
      <c r="G22" s="29"/>
      <c r="H22" s="29"/>
      <c r="I22" s="29"/>
    </row>
    <row r="23" spans="1:9">
      <c r="A23" s="29" t="s">
        <v>393</v>
      </c>
      <c r="B23" s="29"/>
      <c r="C23" s="29"/>
      <c r="D23" s="29"/>
      <c r="E23" s="29"/>
      <c r="F23" s="29"/>
      <c r="G23" s="29"/>
      <c r="H23" s="29"/>
      <c r="I23" s="29"/>
    </row>
  </sheetData>
  <mergeCells count="7">
    <mergeCell ref="A22:I22"/>
    <mergeCell ref="A23:I23"/>
    <mergeCell ref="A1:I1"/>
    <mergeCell ref="A2:I2"/>
    <mergeCell ref="A11:I11"/>
    <mergeCell ref="A20:I20"/>
    <mergeCell ref="A21:I21"/>
  </mergeCells>
  <phoneticPr fontId="8" type="noConversion"/>
  <pageMargins left="0.7" right="0.7" top="0.75" bottom="0.75" header="0.3" footer="0.3"/>
  <pageSetup paperSize="12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사용 가이드</vt:lpstr>
      <vt:lpstr>후기 점수 시뮬레이터</vt:lpstr>
      <vt:lpstr>체크인 전 점검</vt:lpstr>
      <vt:lpstr>메시지 템플릿</vt:lpstr>
      <vt:lpstr>후기 방어 체크리스트</vt:lpstr>
      <vt:lpstr>부정후기 리커버리</vt:lpstr>
      <vt:lpstr>공개 답글 템플릿</vt:lpstr>
      <vt:lpstr>후기 키워드 기록</vt:lpstr>
      <vt:lpstr>반복 불만 개선 로그</vt:lpstr>
      <vt:lpstr>최종 요약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박명준</cp:lastModifiedBy>
  <dcterms:modified xsi:type="dcterms:W3CDTF">2026-04-26T12:21:33Z</dcterms:modified>
</cp:coreProperties>
</file>